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comments7.xml" ContentType="application/vnd.openxmlformats-officedocument.spreadsheetml.comments+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_rels/sheet10.xml.rels" ContentType="application/vnd.openxmlformats-package.relationships+xml"/>
  <Override PartName="/xl/worksheets/_rels/sheet4.xml.rels" ContentType="application/vnd.openxmlformats-package.relationships+xml"/>
  <Override PartName="/xl/worksheets/_rels/sheet9.xml.rels" ContentType="application/vnd.openxmlformats-package.relationships+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12.xml.rels" ContentType="application/vnd.openxmlformats-package.relationships+xml"/>
  <Override PartName="/xl/worksheets/_rels/sheet5.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sheet9.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xl/drawings/vmlDrawing5.vml" ContentType="application/vnd.openxmlformats-officedocument.vmlDrawing"/>
  <Override PartName="/xl/drawings/vmlDrawing6.vml" ContentType="application/vnd.openxmlformats-officedocument.vmlDrawing"/>
  <Override PartName="/xl/_rels/workbook.xml.rels" ContentType="application/vnd.openxmlformats-package.relationship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1"/>
  </bookViews>
  <sheets>
    <sheet name="START" sheetId="1" state="visible" r:id="rId3"/>
    <sheet name="Randbedingungen" sheetId="2" state="visible" r:id="rId4"/>
    <sheet name="1 Aussenwand" sheetId="3" state="visible" r:id="rId5"/>
    <sheet name="2 Dach" sheetId="4" state="visible" r:id="rId6"/>
    <sheet name="3 Kellerdecke" sheetId="5" state="visible" r:id="rId7"/>
    <sheet name="4 oberste Geschossdecke" sheetId="6" state="visible" r:id="rId8"/>
    <sheet name="5 Fenster " sheetId="7" state="visible" r:id="rId9"/>
    <sheet name="CO2-Einsparung Gebäudehülle" sheetId="8" state="visible" r:id="rId10"/>
    <sheet name="Wechsel Energieträger " sheetId="9" state="visible" r:id="rId11"/>
    <sheet name="Tabelle1" sheetId="10" state="hidden" r:id="rId12"/>
    <sheet name="Tabelle2" sheetId="11" state="hidden" r:id="rId13"/>
    <sheet name="Grundlagen" sheetId="12" state="visible" r:id="rId14"/>
    <sheet name="Software-Nutzungsbedingungen" sheetId="13" state="visible" r:id="rId15"/>
  </sheets>
  <definedNames>
    <definedName function="false" hidden="false" name="DropdownListe" vbProcedure="false">Tabelle1!$H$4:$H$15</definedName>
    <definedName function="false" hidden="true" localSheetId="6" name="Z_9D84F4CB_A17A_46E3_B9A5_A9FF93BD3E99_.wvu.Rows" vbProcedure="false">'5 fenster '!#ref!</definedName>
    <definedName function="false" hidden="true" localSheetId="7" name="Z_9D84F4CB_A17A_46E3_B9A5_A9FF93BD3E99_.wvu.Rows" vbProcedure="false">'co2-einsparung gebäudehülle'!#ref!</definedName>
    <definedName function="false" hidden="true" localSheetId="8" name="Z_9D84F4CB_A17A_46E3_B9A5_A9FF93BD3E99_.wvu.Rows" vbProcedure="false">'wechsel energieträger '!#ref!</definedName>
    <definedName function="false" hidden="true" localSheetId="11" name="Z_9D84F4CB_A17A_46E3_B9A5_A9FF93BD3E99_.wvu.Rows" vbProcedure="false">Grundlagen!$192:$192</definedName>
  </definedName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Thomas Lützkendorf</author>
  </authors>
  <commentList>
    <comment ref="E18" authorId="0">
      <text>
        <r>
          <rPr>
            <sz val="10"/>
            <rFont val="Calibri"/>
            <family val="2"/>
          </rPr>
          <t xml:space="preserve">Bitte Auswahlfeld nutzen. Mit der Auswahl werden für den Vorschlagswert für die Anlagenaufwandszahl sowie die Wertebereiche plausibler Angaben eingestellt.
</t>
        </r>
      </text>
    </comment>
    <comment ref="E20" authorId="0">
      <text>
        <r>
          <rPr>
            <sz val="10"/>
            <rFont val="Calibri"/>
            <family val="2"/>
          </rPr>
          <t xml:space="preserve">Die endenergiebezogene Aufwandszahl ist der Kehrwert des Jahresnutzungsgrades der gesamten Anlage zur Wärmeerzeugung. Hilfsenergie (z.B. Strombedarf der Pumpen) wird hier nicht berücksichtigt.
Soll der Vorschlagswert nicht verwendet werden, kann eine auf die individuelle Heizungsanlage angepasste Aufwandszahl aus der Amtlichen Bekanntmachung ermittelt werden (Link).</t>
        </r>
      </text>
    </comment>
    <comment ref="E23" authorId="0">
      <text>
        <r>
          <rPr>
            <sz val="10"/>
            <rFont val="Calibri"/>
            <family val="2"/>
          </rPr>
          <t xml:space="preserve">Bitte verwenden Sie für Betrachtungen unter durchschnittlichen Verhältnissen aus dem Hilfsmittel des IWU (siehe LINK) folgende Werte für die Verhältnisse vor der energetischen Modernisierung:
* Wetterstation: abhängig von der Lage
* Innentemperatur: 19 ˚C
* Heizgrenztemperatur: 12 ˚C
* Ausgabe: Gradtagszahl
Bitte verwenden Sie die Werte des langjährigen Mittels (rechts). Die Werte von Potsdam sind hier voreingestellt.
</t>
        </r>
      </text>
    </comment>
    <comment ref="E24" authorId="0">
      <text>
        <r>
          <rPr>
            <sz val="10"/>
            <rFont val="Calibri"/>
            <family val="2"/>
          </rPr>
          <t xml:space="preserve">Bitte verwenden Sie für Betrachtungen unter durchschnittlichen Verhältnissen aus dem Hilfsmittel des IWU (siehe LINK) folgende Werte für die Verhältnisse nach der energetischen Modernisierung:
* Wetterstation: abhängig von der Lage
* Innentemperatur: 19 ˚C
* Heizgrenztemperatur: 10 ˚C
* Ausgabe: Gradtagszahl
Bitte verwenden Sie die Werte des langjährigen Mittels (rechts). Die Werte von Potsdam sind hier voreingestellt.
ACHTUNG: die neue Gradtagszahl muss im Vergleich zur alten gleich oder kleiner  sein. </t>
        </r>
        <r>
          <rPr>
            <b val="true"/>
            <sz val="8"/>
            <color rgb="FF000000"/>
            <rFont val="Tahoma"/>
            <family val="2"/>
            <charset val="1"/>
          </rPr>
          <t xml:space="preserve">Bei Teilmodernisierungen wird empfohlen,die Gradtagzahlen alt/neu identisch einzustellen, um die Energieeinsparung konservativ abzuschätzen.
</t>
        </r>
      </text>
    </comment>
    <comment ref="E28" authorId="0">
      <text>
        <r>
          <rPr>
            <sz val="10"/>
            <rFont val="Calibri"/>
            <family val="2"/>
          </rPr>
          <t xml:space="preserve">berechnetes Zwischenergebnis</t>
        </r>
      </text>
    </comment>
    <comment ref="E29" authorId="0">
      <text>
        <r>
          <rPr>
            <sz val="10"/>
            <rFont val="Calibri"/>
            <family val="2"/>
          </rPr>
          <t xml:space="preserve">berechnetes Zwischenergebnis</t>
        </r>
      </text>
    </comment>
  </commentList>
</comments>
</file>

<file path=xl/comments3.xml><?xml version="1.0" encoding="utf-8"?>
<comments xmlns="http://schemas.openxmlformats.org/spreadsheetml/2006/main" xmlns:xdr="http://schemas.openxmlformats.org/drawingml/2006/spreadsheetDrawing">
  <authors>
    <author>Andreas Enseling</author>
    <author>Heike Biedermann</author>
    <author>Thomas Lützkendorf</author>
  </authors>
  <commentList>
    <comment ref="B8" authorId="2">
      <text>
        <r>
          <rPr>
            <sz val="10"/>
            <rFont val="Calibri"/>
            <family val="2"/>
          </rPr>
          <t xml:space="preserve">Eingabewert
U-Wert des Außenbauteils im Ausgangszustand (siehe auch Hinweise und LINK auf dem Blatt "Grundlagen")
</t>
        </r>
      </text>
    </comment>
    <comment ref="B13" authorId="2">
      <text>
        <r>
          <rPr>
            <sz val="10"/>
            <rFont val="Calibri"/>
            <family val="2"/>
          </rPr>
          <t xml:space="preserve">Eingabewert
In diese Berechnung fließt die Wärmeleitfähigkeit des gewählten Dämmstoffs ein. Seine prinzipielle Eignung ist gesondert zu prüfen, ebenso wie der Schichtenaufbau.
Ein typischer Wert für moderne Dämmstoffe liegt bei 0,035 /mK.</t>
        </r>
      </text>
    </comment>
    <comment ref="B14" authorId="1">
      <text>
        <r>
          <rPr>
            <sz val="10"/>
            <rFont val="Calibri"/>
            <family val="2"/>
          </rPr>
          <t xml:space="preserve">rechnerischer Mindestwert zur Einhaltung der bedingten Anforderungen der EnEV</t>
        </r>
      </text>
    </comment>
    <comment ref="B15" authorId="2">
      <text>
        <r>
          <rPr>
            <sz val="10"/>
            <rFont val="Calibri"/>
            <family val="2"/>
          </rPr>
          <t xml:space="preserve">aufgerundeter Vorschlagswert zur Einhaltung der bedingten Anforderungen der EnEV
</t>
        </r>
      </text>
    </comment>
    <comment ref="B16" authorId="1">
      <text>
        <r>
          <rPr>
            <sz val="10"/>
            <rFont val="Calibri"/>
            <family val="2"/>
          </rPr>
          <t xml:space="preserve">Eingabewert, 
kann überschrieben werden, wenn mit der gewählten Dämmstoffdicke bessere Standards erreicht werden sollen.</t>
        </r>
      </text>
    </comment>
    <comment ref="AE34" authorId="0">
      <text>
        <r>
          <rPr>
            <sz val="10"/>
            <rFont val="Calibri"/>
            <family val="2"/>
          </rPr>
          <t xml:space="preserve">Andreas Enseling:
</t>
        </r>
        <r>
          <rPr>
            <sz val="9"/>
            <color rgb="FF000000"/>
            <rFont val="Tahoma"/>
            <family val="2"/>
            <charset val="1"/>
          </rPr>
          <t xml:space="preserve">Amortisation nach 25 Jahren bereits erreicht</t>
        </r>
      </text>
    </comment>
  </commentList>
</comments>
</file>

<file path=xl/comments4.xml><?xml version="1.0" encoding="utf-8"?>
<comments xmlns="http://schemas.openxmlformats.org/spreadsheetml/2006/main" xmlns:xdr="http://schemas.openxmlformats.org/drawingml/2006/spreadsheetDrawing">
  <authors>
    <author>Heike Biedermann</author>
    <author>Thomas Lützkendorf</author>
  </authors>
  <commentList>
    <comment ref="B8" authorId="1">
      <text>
        <r>
          <rPr>
            <sz val="10"/>
            <rFont val="Calibri"/>
            <family val="2"/>
          </rPr>
          <t xml:space="preserve">Eingabewert
U-Wert des Außenbauteils im Ausgangszustand (siehe auch Hinweise und LINK auf dem Blatt "Grundlagen")
</t>
        </r>
      </text>
    </comment>
    <comment ref="B13" authorId="1">
      <text>
        <r>
          <rPr>
            <sz val="10"/>
            <rFont val="Calibri"/>
            <family val="2"/>
          </rPr>
          <t xml:space="preserve">Eingabewert
In diese Berechnung fließt die Wärmeleitfähigkeit des gewählten Dämmstoffs ein. Seine prinzipielle Eignung ist gesondert zu prüfen, ebenso wie der Schichtenaufbau.
Ein typischer Wert für moderne Dämmstoffe liegt bei 0,035 /mK.</t>
        </r>
      </text>
    </comment>
    <comment ref="B14" authorId="0">
      <text>
        <r>
          <rPr>
            <sz val="10"/>
            <rFont val="Calibri"/>
            <family val="2"/>
          </rPr>
          <t xml:space="preserve">rechnerischer Mindestwert zur Einhaltung der bedingten Anforderungen der EnEV</t>
        </r>
      </text>
    </comment>
    <comment ref="B15" authorId="1">
      <text>
        <r>
          <rPr>
            <sz val="10"/>
            <rFont val="Calibri"/>
            <family val="2"/>
          </rPr>
          <t xml:space="preserve">aufgerundeter Vorschlagswert zur Einhaltung der bedingten Anforderungen der EnEV
</t>
        </r>
      </text>
    </comment>
    <comment ref="B16" authorId="0">
      <text>
        <r>
          <rPr>
            <sz val="10"/>
            <rFont val="Calibri"/>
            <family val="2"/>
          </rPr>
          <t xml:space="preserve">Eingabewert, 
kann überschrieben werden, wenn mit der gewählten Dämmstoffdicke bessere Standards erreicht werden sollen.</t>
        </r>
      </text>
    </comment>
  </commentList>
</comments>
</file>

<file path=xl/comments5.xml><?xml version="1.0" encoding="utf-8"?>
<comments xmlns="http://schemas.openxmlformats.org/spreadsheetml/2006/main" xmlns:xdr="http://schemas.openxmlformats.org/drawingml/2006/spreadsheetDrawing">
  <authors>
    <author>Heike Biedermann</author>
    <author>Thomas Lützkendorf</author>
  </authors>
  <commentList>
    <comment ref="B8" authorId="1">
      <text>
        <r>
          <rPr>
            <sz val="10"/>
            <rFont val="Calibri"/>
            <family val="2"/>
          </rPr>
          <t xml:space="preserve">Eingabewert
U-Wert des Außenbauteils im Ausgangszustand (siehe auch Hinweise und LINK auf dem Blatt "Grundlagen")
</t>
        </r>
      </text>
    </comment>
    <comment ref="B13" authorId="1">
      <text>
        <r>
          <rPr>
            <sz val="10"/>
            <rFont val="Calibri"/>
            <family val="2"/>
          </rPr>
          <t xml:space="preserve">Eingabewert
In diese Berechnung fließt die Wärmeleitfähigkeit des gewählten Dämmstoffs ein. Seine prinzipielle Eignung ist gesondert zu prüfen, ebenso wie der Schichtenaufbau.
Ein typischer Wert für moderne Dämmstoffe liegt bei 0,035 /mK.</t>
        </r>
      </text>
    </comment>
    <comment ref="B14" authorId="0">
      <text>
        <r>
          <rPr>
            <sz val="10"/>
            <rFont val="Calibri"/>
            <family val="2"/>
          </rPr>
          <t xml:space="preserve">rechnerischer Mindestwert zur Einhaltung der bedingten Anforderungen der EnEV</t>
        </r>
      </text>
    </comment>
    <comment ref="B15" authorId="1">
      <text>
        <r>
          <rPr>
            <sz val="10"/>
            <rFont val="Calibri"/>
            <family val="2"/>
          </rPr>
          <t xml:space="preserve">aufgerundeter Vorschlagswert zur Einhaltung der bedingten Anforderungen der EnEV
</t>
        </r>
      </text>
    </comment>
    <comment ref="B16" authorId="0">
      <text>
        <r>
          <rPr>
            <sz val="10"/>
            <rFont val="Calibri"/>
            <family val="2"/>
          </rPr>
          <t xml:space="preserve">Eingabewert, 
kann überschrieben werden, wenn mit der gewählten Dämmstoffdicke bessere Standards erreicht werden sollen.</t>
        </r>
      </text>
    </comment>
  </commentList>
</comments>
</file>

<file path=xl/comments6.xml><?xml version="1.0" encoding="utf-8"?>
<comments xmlns="http://schemas.openxmlformats.org/spreadsheetml/2006/main" xmlns:xdr="http://schemas.openxmlformats.org/drawingml/2006/spreadsheetDrawing">
  <authors>
    <author>Heike Biedermann</author>
    <author>Thomas Lützkendorf</author>
  </authors>
  <commentList>
    <comment ref="B8" authorId="1">
      <text>
        <r>
          <rPr>
            <sz val="10"/>
            <rFont val="Calibri"/>
            <family val="2"/>
          </rPr>
          <t xml:space="preserve">Eingabewert
U-Wert des Außenbauteils im Ausgangszustand (siehe auch Hinweise und LINK auf dem Blatt "Grundlagen")
</t>
        </r>
      </text>
    </comment>
    <comment ref="B13" authorId="1">
      <text>
        <r>
          <rPr>
            <sz val="10"/>
            <rFont val="Calibri"/>
            <family val="2"/>
          </rPr>
          <t xml:space="preserve">Eingabewert
In diese Berechnung fließt die Wärmeleitfähigkeit des gewählten Dämmstoffs ein. Seine prinzipielle Eignung ist gesondert zu prüfen, ebenso wie der Schichtenaufbau.
Ein typischer Wert für moderne Dämmstoffe liegt bei 0,035 /mK.</t>
        </r>
      </text>
    </comment>
    <comment ref="B14" authorId="0">
      <text>
        <r>
          <rPr>
            <sz val="10"/>
            <rFont val="Calibri"/>
            <family val="2"/>
          </rPr>
          <t xml:space="preserve">rechnerischer Mindestwert zur Einhaltung der bedingten Anforderungen der EnEV</t>
        </r>
      </text>
    </comment>
    <comment ref="B15" authorId="1">
      <text>
        <r>
          <rPr>
            <sz val="10"/>
            <rFont val="Calibri"/>
            <family val="2"/>
          </rPr>
          <t xml:space="preserve">aufgerundeter Vorschlagswert zur Einhaltung der bedingten Anforderungen der EnEV
</t>
        </r>
      </text>
    </comment>
    <comment ref="B16" authorId="0">
      <text>
        <r>
          <rPr>
            <sz val="10"/>
            <rFont val="Calibri"/>
            <family val="2"/>
          </rPr>
          <t xml:space="preserve">Eingabewert, 
kann überschrieben werden, wenn mit der gewählten Dämmstoffdicke bessere Standards erreicht werden sollen.</t>
        </r>
      </text>
    </comment>
  </commentList>
</comments>
</file>

<file path=xl/comments7.xml><?xml version="1.0" encoding="utf-8"?>
<comments xmlns="http://schemas.openxmlformats.org/spreadsheetml/2006/main" xmlns:xdr="http://schemas.openxmlformats.org/drawingml/2006/spreadsheetDrawing">
  <authors>
    <author>Heike Biedermann</author>
  </authors>
  <commentList>
    <comment ref="B8" authorId="0">
      <text>
        <r>
          <rPr>
            <sz val="10"/>
            <rFont val="Calibri"/>
            <family val="2"/>
          </rPr>
          <t xml:space="preserve">Auswahlwert. Bitte Auswahlliste beachten.
Zur Auswahl stehen Uw-Werte für folgende Fensterqualitäten (Ist-Zustand):
- Holzfenster, einfach verglast, Baualtersklasse bis 1978 
- Holzfenster, zwei Scheiben, Baualtersklasse bis 1994
- Kunststofffenster, Isolierverglasung, Baualtersklasse bis 1994 
- Aluminium- / Stahlfenster, Isolierverglasung, Baualtersklasse bis 1983 
- Aluminium- / Stahlfenster, Isolierverglasung, Baualtersklasse 1984 bis 1994 </t>
        </r>
      </text>
    </comment>
    <comment ref="B15" authorId="0">
      <text>
        <r>
          <rPr>
            <sz val="10"/>
            <rFont val="Calibri"/>
            <family val="2"/>
          </rPr>
          <t xml:space="preserve">Auswahlwert. Bitte Auswahlliste beachten.
Zur Auswahl stehen drei Fensterqualitäten (neu):
- Fenster mit 2-Scheiben Wärmeschutzverglasung 
- Fenster mit 3-Scheiben Wärmeschutzverglasung
- Passivhaus-Fenster</t>
        </r>
        <r>
          <rPr>
            <b val="true"/>
            <sz val="9"/>
            <color rgb="FF000000"/>
            <rFont val="Segoe UI"/>
            <family val="2"/>
            <charset val="1"/>
          </rPr>
          <t xml:space="preserve"> 
</t>
        </r>
      </text>
    </comment>
  </commentList>
</comments>
</file>

<file path=xl/sharedStrings.xml><?xml version="1.0" encoding="utf-8"?>
<sst xmlns="http://schemas.openxmlformats.org/spreadsheetml/2006/main" count="406" uniqueCount="261">
  <si>
    <t xml:space="preserve">Städtebauförderung in Bayern</t>
  </si>
  <si>
    <r>
      <rPr>
        <b val="true"/>
        <sz val="20"/>
        <rFont val="Arial"/>
        <family val="2"/>
        <charset val="1"/>
      </rPr>
      <t xml:space="preserve">Hilfsmittel zur Abschätzung der CO</t>
    </r>
    <r>
      <rPr>
        <b val="true"/>
        <vertAlign val="subscript"/>
        <sz val="20"/>
        <rFont val="Arial"/>
        <family val="2"/>
        <charset val="1"/>
      </rPr>
      <t xml:space="preserve">2</t>
    </r>
    <r>
      <rPr>
        <b val="true"/>
        <sz val="20"/>
        <rFont val="Arial"/>
        <family val="2"/>
        <charset val="1"/>
      </rPr>
      <t xml:space="preserve">- Einsparung bei der energetischen Modernisierung einzelner Bauteile oder der Heizungsanlage                   </t>
    </r>
  </si>
  <si>
    <t xml:space="preserve">Anwendungsbereich</t>
  </si>
  <si>
    <r>
      <rPr>
        <sz val="11"/>
        <color theme="1"/>
        <rFont val="Arial"/>
        <family val="2"/>
        <charset val="1"/>
      </rPr>
      <t xml:space="preserve">Dieses Hilfsmittel dient der Abschätzung der CO</t>
    </r>
    <r>
      <rPr>
        <vertAlign val="subscript"/>
        <sz val="11"/>
        <color theme="1"/>
        <rFont val="Arial"/>
        <family val="2"/>
        <charset val="1"/>
      </rPr>
      <t xml:space="preserve">2</t>
    </r>
    <r>
      <rPr>
        <sz val="11"/>
        <color theme="1"/>
        <rFont val="Arial"/>
        <family val="2"/>
        <charset val="1"/>
      </rPr>
      <t xml:space="preserve">-Einsparung bei Bestandsgebäuden, wenn</t>
    </r>
  </si>
  <si>
    <r>
      <rPr>
        <b val="true"/>
        <sz val="11"/>
        <color theme="1"/>
        <rFont val="Arial"/>
        <family val="2"/>
        <charset val="1"/>
      </rPr>
      <t xml:space="preserve">ausschließlich die thermische Gebäudehülle</t>
    </r>
    <r>
      <rPr>
        <sz val="11"/>
        <color theme="1"/>
        <rFont val="Arial"/>
        <family val="2"/>
        <charset val="1"/>
      </rPr>
      <t xml:space="preserve"> (z.B. Außenwände, Dach, Kellerdecke, oberste Geschossdecke, Fenster) energetisch modernisiert werden, </t>
    </r>
    <r>
      <rPr>
        <b val="true"/>
        <sz val="11"/>
        <color theme="1"/>
        <rFont val="Arial"/>
        <family val="2"/>
        <charset val="1"/>
      </rPr>
      <t xml:space="preserve">oder</t>
    </r>
  </si>
  <si>
    <r>
      <rPr>
        <b val="true"/>
        <sz val="11"/>
        <color theme="1"/>
        <rFont val="Arial"/>
        <family val="2"/>
        <charset val="1"/>
      </rPr>
      <t xml:space="preserve">ausschließlich ein Wechsel des Energieträgers der Heizungsanlage</t>
    </r>
    <r>
      <rPr>
        <sz val="11"/>
        <color theme="1"/>
        <rFont val="Arial"/>
        <family val="2"/>
        <charset val="1"/>
      </rPr>
      <t xml:space="preserve"> vorgenommen wird.</t>
    </r>
  </si>
  <si>
    <r>
      <rPr>
        <sz val="11"/>
        <color theme="1"/>
        <rFont val="Arial"/>
        <family val="2"/>
        <charset val="1"/>
      </rPr>
      <t xml:space="preserve">Werden sowohl die thermische Gebäudehülle als auch die Gebäudetechnik modernisiert, sind die CO</t>
    </r>
    <r>
      <rPr>
        <vertAlign val="subscript"/>
        <sz val="11"/>
        <color theme="1"/>
        <rFont val="Arial"/>
        <family val="2"/>
        <charset val="1"/>
      </rPr>
      <t xml:space="preserve">2</t>
    </r>
    <r>
      <rPr>
        <sz val="11"/>
        <color theme="1"/>
        <rFont val="Arial"/>
        <family val="2"/>
        <charset val="1"/>
      </rPr>
      <t xml:space="preserve">-Einsparungen unter Verwendung der Anlage 9 zum Gesetz zur Einsparung von Energie und zur Nutzung erneuerbarer Energien zur Wärme- und Kälteerzeugung in Gebäuden (GEG) in der jeweils gültigen Fassung in Verbindung mit der DIN V 18599-1:2018-09 zu ermitteln.</t>
    </r>
  </si>
  <si>
    <r>
      <rPr>
        <sz val="11"/>
        <rFont val="Arial"/>
        <family val="2"/>
        <charset val="1"/>
      </rPr>
      <t xml:space="preserve">Aufgrund der Berichtspflicht aus dem Bayerischen Klimaschutzgesetz ist der Nachweis der CO</t>
    </r>
    <r>
      <rPr>
        <vertAlign val="subscript"/>
        <sz val="11"/>
        <rFont val="Arial"/>
        <family val="2"/>
        <charset val="1"/>
      </rPr>
      <t xml:space="preserve">2</t>
    </r>
    <r>
      <rPr>
        <sz val="11"/>
        <rFont val="Arial"/>
        <family val="2"/>
        <charset val="1"/>
      </rPr>
      <t xml:space="preserve">-Einsparungen nach Nr. 13.2 StBauR erforderlich.</t>
    </r>
  </si>
  <si>
    <t xml:space="preserve">Die Nutzung des Berechnungshilfsmittels ersetzt ausdrücklich nicht die konkrete Einzelfallbetrachtung durch Fachplaner oder Energieberater.</t>
  </si>
  <si>
    <t xml:space="preserve">Anleitung</t>
  </si>
  <si>
    <t xml:space="preserve">Vervollständigen Sie bitte die Eingaben zu den Randbedingungen auf der gelben Registerkarte bzw. passen Sie diese an Ihre konkrete Situation an. </t>
  </si>
  <si>
    <r>
      <rPr>
        <sz val="11"/>
        <color theme="1"/>
        <rFont val="Arial"/>
        <family val="2"/>
        <charset val="1"/>
      </rPr>
      <t xml:space="preserve">Auf den fünf hellblauen Registerkarten geben Sie die individuellen Einstellungen für die jeweilige Maßnahme an der </t>
    </r>
    <r>
      <rPr>
        <b val="true"/>
        <sz val="11"/>
        <color theme="1"/>
        <rFont val="Arial"/>
        <family val="2"/>
        <charset val="1"/>
      </rPr>
      <t xml:space="preserve">thermischen Gebäudehülle</t>
    </r>
    <r>
      <rPr>
        <sz val="11"/>
        <color theme="1"/>
        <rFont val="Arial"/>
        <family val="2"/>
        <charset val="1"/>
      </rPr>
      <t xml:space="preserve"> ein (gelbe Felder). Es müssen nur die hellblauen Registerblätter zur thermischen Gebäudehülle ausgefüllt werden, bei denen energetische Verbesserungen durchgeführt werden.</t>
    </r>
  </si>
  <si>
    <r>
      <rPr>
        <sz val="11"/>
        <rFont val="Arial"/>
        <family val="2"/>
        <charset val="1"/>
      </rPr>
      <t xml:space="preserve">In der dunkelblauen Registerkarte werden die Werte der Endenergieeinsparung der hellblauen Registerkarten zur thermischen </t>
    </r>
    <r>
      <rPr>
        <b val="true"/>
        <sz val="11"/>
        <rFont val="Arial"/>
        <family val="2"/>
        <charset val="1"/>
      </rPr>
      <t xml:space="preserve">Gebäudehülle zusammengefasst</t>
    </r>
    <r>
      <rPr>
        <sz val="11"/>
        <rFont val="Arial"/>
        <family val="2"/>
        <charset val="1"/>
      </rPr>
      <t xml:space="preserve">. Ergänzend ist die Eingabe des Energieträgers zur Umrechnung der Endenergieeinsparung in CO</t>
    </r>
    <r>
      <rPr>
        <vertAlign val="subscript"/>
        <sz val="11"/>
        <rFont val="Arial"/>
        <family val="2"/>
        <charset val="1"/>
      </rPr>
      <t xml:space="preserve">2</t>
    </r>
    <r>
      <rPr>
        <sz val="11"/>
        <rFont val="Arial"/>
        <family val="2"/>
        <charset val="1"/>
      </rPr>
      <t xml:space="preserve">-Einsparung erforderlich. Das Ergebnis der CO</t>
    </r>
    <r>
      <rPr>
        <vertAlign val="subscript"/>
        <sz val="11"/>
        <rFont val="Arial"/>
        <family val="2"/>
        <charset val="1"/>
      </rPr>
      <t xml:space="preserve">2</t>
    </r>
    <r>
      <rPr>
        <sz val="11"/>
        <rFont val="Arial"/>
        <family val="2"/>
        <charset val="1"/>
      </rPr>
      <t xml:space="preserve">-Einsparung ist im Rahmen der Städtebauförderung zum Zuwendungsantrag bzw. Verwendungsnachweis in das "Beiblatt Gebäudesanierung" bzw. das "Beiblatt kommunales Fassadenprogramm" einzutragen und der örtlich zuständigen Bezirksregierung vorzulegen. Die dunkelblaue Registerkarte "CO2-Einsparung Gebäudehülle" kann ergänzend zum Zuwendungsantrag und zum Verwendungsnachweis vorgeleget werden.</t>
    </r>
  </si>
  <si>
    <r>
      <rPr>
        <sz val="11"/>
        <color theme="1"/>
        <rFont val="Arial"/>
        <family val="2"/>
        <charset val="1"/>
      </rPr>
      <t xml:space="preserve">Wird </t>
    </r>
    <r>
      <rPr>
        <b val="true"/>
        <sz val="11"/>
        <color theme="1"/>
        <rFont val="Arial"/>
        <family val="2"/>
        <charset val="1"/>
      </rPr>
      <t xml:space="preserve">nur der Energieträger </t>
    </r>
    <r>
      <rPr>
        <sz val="11"/>
        <color theme="1"/>
        <rFont val="Arial"/>
        <family val="2"/>
        <charset val="1"/>
      </rPr>
      <t xml:space="preserve">ausgetauscht, kann die graue Registerkarte ausgefüllt werden. Das Ergebnis der CO</t>
    </r>
    <r>
      <rPr>
        <vertAlign val="subscript"/>
        <sz val="11"/>
        <color theme="1"/>
        <rFont val="Arial"/>
        <family val="2"/>
        <charset val="1"/>
      </rPr>
      <t xml:space="preserve">2</t>
    </r>
    <r>
      <rPr>
        <sz val="11"/>
        <color theme="1"/>
        <rFont val="Arial"/>
        <family val="2"/>
        <charset val="1"/>
      </rPr>
      <t xml:space="preserve">-Einsparung ist im Rahmen der Städtebauförderung zum Zuwendungsantrag und erneut zum Verwendungsnachweis in das "Beiblatt Gebäudesanierung" einzutragen und der örtlich zuständigen Bezirksregierung vorzulegen. Die graue Registerkarte kann ergänzend zum Zuwendungsantrag und zum Verwendungsnachweis vorgeleget werden.</t>
    </r>
  </si>
  <si>
    <t xml:space="preserve">Hinweise</t>
  </si>
  <si>
    <t xml:space="preserve">Die Grundlage für das vorliegende Berechnungshilfsmittel wurde durch das Bundesinstitut für Bau-, Stadt- und Raumforschung entwickelt (Version 2.3, Bearbeitungstand 09/2023), um die eingesparte Energie bei der energetischen Modernisierung von Wohngebäuden vereinfacht zu berechnen. Es ist analog auch für Nichtwohngebäude anwendbar. </t>
  </si>
  <si>
    <t xml:space="preserve">Auf den den Registerkarten ganz hinten finden Sie Grundlagen (insbesondere zur Beurteilung der jeweiligen baulichen Ausgangssituation), Informationsquellen und die Nutzungsbedingungen.</t>
  </si>
  <si>
    <t xml:space="preserve">Randbedingungen</t>
  </si>
  <si>
    <t xml:space="preserve">Auf diesem Arbeitsblatt werden gewählte und vorgegebene Randbedingungen dargestellt.</t>
  </si>
  <si>
    <t xml:space="preserve">Bitte beachten Sie die Kommentare (EXCEL-Kommentarfunktion: rote Dreiecke) sowie die LINKS.</t>
  </si>
  <si>
    <t xml:space="preserve">Unplausible Eingabewerte werden durch rote Markierungen kenntlich gemacht. Bitte prüfen Sie diese Werte erneut.</t>
  </si>
  <si>
    <t xml:space="preserve">erforderliche Eingaben</t>
  </si>
  <si>
    <r>
      <rPr>
        <b val="true"/>
        <sz val="10"/>
        <color theme="1"/>
        <rFont val="Arial"/>
        <family val="2"/>
        <charset val="1"/>
      </rPr>
      <t xml:space="preserve">Es sind </t>
    </r>
    <r>
      <rPr>
        <b val="true"/>
        <u val="single"/>
        <sz val="10"/>
        <color theme="1"/>
        <rFont val="Arial"/>
        <family val="2"/>
        <charset val="1"/>
      </rPr>
      <t xml:space="preserve">folgende</t>
    </r>
    <r>
      <rPr>
        <b val="true"/>
        <sz val="10"/>
        <color theme="1"/>
        <rFont val="Arial"/>
        <family val="2"/>
        <charset val="1"/>
      </rPr>
      <t xml:space="preserve"> Eingaben erforderlich </t>
    </r>
    <r>
      <rPr>
        <sz val="10"/>
        <color theme="1"/>
        <rFont val="Arial"/>
        <family val="2"/>
        <charset val="1"/>
      </rPr>
      <t xml:space="preserve">(erforderliche Eingaben sind farbig und mit * gekennzeichnet):</t>
    </r>
    <r>
      <rPr>
        <b val="true"/>
        <sz val="10"/>
        <color theme="1"/>
        <rFont val="Arial"/>
        <family val="2"/>
        <charset val="1"/>
      </rPr>
      <t xml:space="preserve"> </t>
    </r>
  </si>
  <si>
    <r>
      <rPr>
        <sz val="10"/>
        <color theme="1"/>
        <rFont val="Arial"/>
        <family val="2"/>
        <charset val="1"/>
      </rPr>
      <t xml:space="preserve">   1. </t>
    </r>
    <r>
      <rPr>
        <b val="true"/>
        <sz val="10"/>
        <color theme="1"/>
        <rFont val="Arial"/>
        <family val="2"/>
        <charset val="1"/>
      </rPr>
      <t xml:space="preserve">Anlagenart und Energieträger</t>
    </r>
    <r>
      <rPr>
        <sz val="10"/>
        <color theme="1"/>
        <rFont val="Arial"/>
        <family val="2"/>
        <charset val="1"/>
      </rPr>
      <t xml:space="preserve"> (Dropdownmenü gelbes Feld)</t>
    </r>
  </si>
  <si>
    <r>
      <rPr>
        <sz val="10"/>
        <color theme="1"/>
        <rFont val="Arial"/>
        <family val="2"/>
        <charset val="1"/>
      </rPr>
      <t xml:space="preserve">   2. </t>
    </r>
    <r>
      <rPr>
        <b val="true"/>
        <sz val="10"/>
        <color theme="1"/>
        <rFont val="Arial"/>
        <family val="2"/>
        <charset val="1"/>
      </rPr>
      <t xml:space="preserve">Heizwertbezogene Endenergie-Aufwandszahl der Heizung</t>
    </r>
    <r>
      <rPr>
        <sz val="10"/>
        <color theme="1"/>
        <rFont val="Arial"/>
        <family val="2"/>
        <charset val="1"/>
      </rPr>
      <t xml:space="preserve"> (oberes grünes Feld)</t>
    </r>
  </si>
  <si>
    <t xml:space="preserve">Es wird abhängig von der gewählten Anlagenart ein plausibler Wert hierfür vorgeschlagen (weißes Kästchen links neben dem grünen Feld). Dieser Wert kann durch die tatsächliche Aufwandszahl der verbauten Heizungsanlage ersetzt werden. </t>
  </si>
  <si>
    <t xml:space="preserve">Zudem sind typische Wertebereiche (Spalten rechts neben dem grünen Kästchen) als Hilfestellung angegeben.</t>
  </si>
  <si>
    <r>
      <rPr>
        <sz val="10"/>
        <rFont val="Arial"/>
        <family val="2"/>
        <charset val="1"/>
      </rPr>
      <t xml:space="preserve">Darüber hinaus </t>
    </r>
    <r>
      <rPr>
        <b val="true"/>
        <sz val="10"/>
        <rFont val="Arial"/>
        <family val="2"/>
        <charset val="1"/>
      </rPr>
      <t xml:space="preserve">soll auch die Gradtagszahl</t>
    </r>
    <r>
      <rPr>
        <sz val="10"/>
        <rFont val="Arial"/>
        <family val="2"/>
        <charset val="1"/>
      </rPr>
      <t xml:space="preserve"> (die beiden unteren grünen Felder) an das Standortklima angepasst werden. </t>
    </r>
  </si>
  <si>
    <t xml:space="preserve">Eingabewerte</t>
  </si>
  <si>
    <t xml:space="preserve">Einheit</t>
  </si>
  <si>
    <t xml:space="preserve">Vorschlag</t>
  </si>
  <si>
    <t xml:space="preserve">Eingabe</t>
  </si>
  <si>
    <t xml:space="preserve">Wertebereich</t>
  </si>
  <si>
    <t xml:space="preserve">Hinweis auf Quellen</t>
  </si>
  <si>
    <t xml:space="preserve">Anlagenart &amp; Energieträger</t>
  </si>
  <si>
    <t xml:space="preserve">*</t>
  </si>
  <si>
    <t xml:space="preserve">Brennwertkessel &amp; Gas</t>
  </si>
  <si>
    <t xml:space="preserve">heizwertbezogene Endenergie-Aufwandszahl der Heizung </t>
  </si>
  <si>
    <t xml:space="preserve">bis</t>
  </si>
  <si>
    <t xml:space="preserve">heizwertbezogene Endenergie-Aufwandszahlen können mit Hilfe von Abschnitt 4 Tabelle 5 der Amtlichen Bekanntmachung bestimmt werden:</t>
  </si>
  <si>
    <t xml:space="preserve">https://www.bbsr-geg.bund.de/GEGPortal/DE/ErgaenzendeRegelungen/Bekanntmachungen/Bestandsberechnungen/Download/WGDatenaufnahmeGEG.pdf?__blob=publicationFile&amp;v=1</t>
  </si>
  <si>
    <t xml:space="preserve">Gradtagszahl - langjähriges Mittel (20 Jahre)</t>
  </si>
  <si>
    <t xml:space="preserve">Kd</t>
  </si>
  <si>
    <t xml:space="preserve">Download des Werkzeugs "Gradtagszahlen-Deutschland.xlsx" unter: </t>
  </si>
  <si>
    <t xml:space="preserve">Gradtagszahl - aktuell (vergangene 12 Monate)</t>
  </si>
  <si>
    <t xml:space="preserve">https://www.iwu.de/publikationen/fachinformationen/energiebilanzen/#c205</t>
  </si>
  <si>
    <t xml:space="preserve">Berechnete Werte</t>
  </si>
  <si>
    <t xml:space="preserve">Wert</t>
  </si>
  <si>
    <t xml:space="preserve">berechneter Gradtagszahlfaktor - langjähriges Mittel</t>
  </si>
  <si>
    <t xml:space="preserve">kKh</t>
  </si>
  <si>
    <t xml:space="preserve">berechneter Gradtagszahlfaktor - aktuell</t>
  </si>
  <si>
    <t xml:space="preserve">Hilfsvariable: wenn Zinssatz (nominal) = Energiepreissteigerung (nominal)</t>
  </si>
  <si>
    <r>
      <rPr>
        <b val="true"/>
        <sz val="12"/>
        <color theme="1"/>
        <rFont val="Arial"/>
        <family val="2"/>
        <charset val="1"/>
      </rPr>
      <t xml:space="preserve">Arbeitsblatt zur Abschätzung der CO</t>
    </r>
    <r>
      <rPr>
        <b val="true"/>
        <vertAlign val="subscript"/>
        <sz val="12"/>
        <color theme="1"/>
        <rFont val="Arial"/>
        <family val="2"/>
        <charset val="1"/>
      </rPr>
      <t xml:space="preserve">2</t>
    </r>
    <r>
      <rPr>
        <b val="true"/>
        <sz val="12"/>
        <color theme="1"/>
        <rFont val="Arial"/>
        <family val="2"/>
        <charset val="1"/>
      </rPr>
      <t xml:space="preserve">- Einsparung bei der Verbesserung des Wärmeschutzes der thermischen Gebäudehülle</t>
    </r>
  </si>
  <si>
    <r>
      <rPr>
        <b val="true"/>
        <sz val="12"/>
        <color theme="1"/>
        <rFont val="Arial"/>
        <family val="2"/>
        <charset val="1"/>
      </rPr>
      <t xml:space="preserve">Aussenwand:</t>
    </r>
    <r>
      <rPr>
        <sz val="10"/>
        <color theme="1"/>
        <rFont val="Arial"/>
        <family val="2"/>
        <charset val="1"/>
      </rPr>
      <t xml:space="preserve"> Nachträgliche Wärmedämmung einer Außenwand</t>
    </r>
  </si>
  <si>
    <r>
      <rPr>
        <sz val="10"/>
        <color theme="1"/>
        <rFont val="Arial"/>
        <family val="2"/>
        <charset val="1"/>
      </rPr>
      <t xml:space="preserve">Angaben nur in </t>
    </r>
    <r>
      <rPr>
        <b val="true"/>
        <sz val="10"/>
        <color theme="1"/>
        <rFont val="Arial"/>
        <family val="2"/>
        <charset val="1"/>
      </rPr>
      <t xml:space="preserve">gelben bzw. mit * gekennzeichneten Feldern</t>
    </r>
    <r>
      <rPr>
        <sz val="10"/>
        <color theme="1"/>
        <rFont val="Arial"/>
        <family val="2"/>
        <charset val="1"/>
      </rPr>
      <t xml:space="preserve"> erforderlich. Bitte beachten Sie die jeweiligen Kommentare.</t>
    </r>
  </si>
  <si>
    <t xml:space="preserve">Außenwand Bestand</t>
  </si>
  <si>
    <t xml:space="preserve">U-Wert der bestehenden Außenwand *</t>
  </si>
  <si>
    <t xml:space="preserve">  W/m²K</t>
  </si>
  <si>
    <t xml:space="preserve">Dämmung der Außenwand</t>
  </si>
  <si>
    <t xml:space="preserve">Zielvorgabe U-Wert (nach GEG)</t>
  </si>
  <si>
    <t xml:space="preserve">Wärmeleitfähigkeit Dämmstoff *</t>
  </si>
  <si>
    <t xml:space="preserve">  W/mK</t>
  </si>
  <si>
    <t xml:space="preserve">erforderliche Dämmstoffdicke</t>
  </si>
  <si>
    <t xml:space="preserve">  m</t>
  </si>
  <si>
    <t xml:space="preserve">vorgeschlagene Dämmstoffdicke</t>
  </si>
  <si>
    <t xml:space="preserve">gewählte Dämmstoffdicke *</t>
  </si>
  <si>
    <t xml:space="preserve">U-Wert der neu gedämmten Außenwand</t>
  </si>
  <si>
    <t xml:space="preserve">Ergebnisse für das Bauteil Aussenwand (alle Angaben je m² Bauteilfläche)</t>
  </si>
  <si>
    <t xml:space="preserve">Endenergiebedarf vorher</t>
  </si>
  <si>
    <t xml:space="preserve">  kWh/m² Bauteilfläche * a</t>
  </si>
  <si>
    <t xml:space="preserve">Endenergiebedarf nachher</t>
  </si>
  <si>
    <t xml:space="preserve">Endenergiebedarf Einsparung</t>
  </si>
  <si>
    <t xml:space="preserve">Einhaltung bedingter Anforderung (GEG)</t>
  </si>
  <si>
    <t xml:space="preserve">  ja (grün) / nein (rot)</t>
  </si>
  <si>
    <t xml:space="preserve">Ermittlung der Einsparung für das gesamte Bauteil</t>
  </si>
  <si>
    <t xml:space="preserve">Gesamtfläche der gedämmten Außenwand *</t>
  </si>
  <si>
    <t xml:space="preserve">  m²</t>
  </si>
  <si>
    <t xml:space="preserve">Einsparung Endenergiebedarf (gesamtes Bauteil)</t>
  </si>
  <si>
    <t xml:space="preserve">  kWh/a</t>
  </si>
  <si>
    <r>
      <rPr>
        <b val="true"/>
        <sz val="12"/>
        <rFont val="Arial"/>
        <family val="2"/>
        <charset val="1"/>
      </rPr>
      <t xml:space="preserve">Dach:</t>
    </r>
    <r>
      <rPr>
        <sz val="10"/>
        <rFont val="Arial"/>
        <family val="2"/>
        <charset val="1"/>
      </rPr>
      <t xml:space="preserve"> Nachträgliche Wärmedämmung eines Dachs</t>
    </r>
  </si>
  <si>
    <t xml:space="preserve">Dach Bestand</t>
  </si>
  <si>
    <t xml:space="preserve">U-Wert der bestehendes Dach *</t>
  </si>
  <si>
    <t xml:space="preserve">Dämmung Dach</t>
  </si>
  <si>
    <t xml:space="preserve">U-Wert des neu gedämmtem Daches</t>
  </si>
  <si>
    <t xml:space="preserve">Ergebnisse für das Bauteil Steildach (alle Angaben je m² Bauteilfläche)</t>
  </si>
  <si>
    <t xml:space="preserve">gerundet</t>
  </si>
  <si>
    <t xml:space="preserve">€/m²</t>
  </si>
  <si>
    <t xml:space="preserve">Gesamtfläche des gedämmten Dachs *</t>
  </si>
  <si>
    <r>
      <rPr>
        <b val="true"/>
        <sz val="12"/>
        <color theme="1"/>
        <rFont val="Arial"/>
        <family val="2"/>
        <charset val="1"/>
      </rPr>
      <t xml:space="preserve">Kellerdecke gegen unbeheizten Keller:</t>
    </r>
    <r>
      <rPr>
        <sz val="12"/>
        <color theme="1"/>
        <rFont val="Arial"/>
        <family val="2"/>
        <charset val="1"/>
      </rPr>
      <t xml:space="preserve"> </t>
    </r>
    <r>
      <rPr>
        <sz val="10"/>
        <color theme="1"/>
        <rFont val="Arial"/>
        <family val="2"/>
        <charset val="1"/>
      </rPr>
      <t xml:space="preserve">Nachträgliche Wärmedämmung einer Kellerdecke von unten</t>
    </r>
  </si>
  <si>
    <t xml:space="preserve">Kellerdecke Bestand</t>
  </si>
  <si>
    <t xml:space="preserve">U-Wert der bestehende Kellerdecke *</t>
  </si>
  <si>
    <t xml:space="preserve">Dämmung der Kellerdecke</t>
  </si>
  <si>
    <t xml:space="preserve">U-Wert der neu gedämmtem Kellerdecke</t>
  </si>
  <si>
    <t xml:space="preserve">Ergebnisse für das Bauteil Kellerdecke (alle Angaben je m² Bauteilfläche)</t>
  </si>
  <si>
    <t xml:space="preserve">Gesamtfläche der gedämmten Kellerdecke *</t>
  </si>
  <si>
    <r>
      <rPr>
        <b val="true"/>
        <sz val="12"/>
        <color theme="1"/>
        <rFont val="Arial"/>
        <family val="2"/>
        <charset val="1"/>
      </rPr>
      <t xml:space="preserve">Oberste Geschossdecke gegen unbeheizten Dachraum: </t>
    </r>
    <r>
      <rPr>
        <sz val="10"/>
        <color theme="1"/>
        <rFont val="Arial"/>
        <family val="2"/>
        <charset val="1"/>
      </rPr>
      <t xml:space="preserve">Nachträgliche Wärmedämmung einer obersten Geschossdecke von oben</t>
    </r>
  </si>
  <si>
    <t xml:space="preserve">berste Geschossdecke Bestand</t>
  </si>
  <si>
    <t xml:space="preserve">U-Wert der bestehenden Geschossdecke *</t>
  </si>
  <si>
    <t xml:space="preserve">Dämmung der obersten Geschossdecke</t>
  </si>
  <si>
    <t xml:space="preserve">U-Wert der neu gedämmten Geschossdecke</t>
  </si>
  <si>
    <t xml:space="preserve">q (Hilfsvariable zur Berechnung der dyn. Amortisation)</t>
  </si>
  <si>
    <t xml:space="preserve">Ergebnisse für das Bauteil oberste Geschossdecke (alle Angaben je m² Bauteilfläche)</t>
  </si>
  <si>
    <t xml:space="preserve">Einhaltung der Anforderung (GEG)</t>
  </si>
  <si>
    <t xml:space="preserve">anfänglicher Energiepreis Periode 1 dynamische Amortisation</t>
  </si>
  <si>
    <t xml:space="preserve">Gesamtfläche der gedämmten Geschossdecke *</t>
  </si>
  <si>
    <r>
      <rPr>
        <b val="true"/>
        <sz val="12"/>
        <color theme="1"/>
        <rFont val="Arial"/>
        <family val="2"/>
        <charset val="1"/>
      </rPr>
      <t xml:space="preserve">Fenster:</t>
    </r>
    <r>
      <rPr>
        <sz val="10"/>
        <color theme="1"/>
        <rFont val="Arial"/>
        <family val="2"/>
        <charset val="1"/>
      </rPr>
      <t xml:space="preserve"> Austausch eines alten Fensters; durchschnittliche Fensterfläche 1,4 m²</t>
    </r>
  </si>
  <si>
    <t xml:space="preserve">Fenster Bestand</t>
  </si>
  <si>
    <t xml:space="preserve">Fenstertyp Bestand *</t>
  </si>
  <si>
    <t xml:space="preserve">Holz, einfach verglast, bis 1978</t>
  </si>
  <si>
    <r>
      <rPr>
        <sz val="10"/>
        <color theme="1"/>
        <rFont val="Arial"/>
        <family val="2"/>
        <charset val="1"/>
      </rPr>
      <t xml:space="preserve">U-Wert bestehendes Fenster (U</t>
    </r>
    <r>
      <rPr>
        <vertAlign val="subscript"/>
        <sz val="10"/>
        <color theme="1"/>
        <rFont val="Arial"/>
        <family val="2"/>
        <charset val="1"/>
      </rPr>
      <t xml:space="preserve">W</t>
    </r>
    <r>
      <rPr>
        <sz val="10"/>
        <color theme="1"/>
        <rFont val="Arial"/>
        <family val="2"/>
        <charset val="1"/>
      </rPr>
      <t xml:space="preserve">-Wert)</t>
    </r>
  </si>
  <si>
    <t xml:space="preserve">g-Wert bestehendes Fenster</t>
  </si>
  <si>
    <t xml:space="preserve">Austausch der Fenster</t>
  </si>
  <si>
    <t xml:space="preserve">äquivalenter U-Wert alt</t>
  </si>
  <si>
    <t xml:space="preserve">Fenstertyp neu * </t>
  </si>
  <si>
    <t xml:space="preserve">Fenster 3-Scheiben Wärmeschutzverglasung</t>
  </si>
  <si>
    <r>
      <rPr>
        <sz val="10"/>
        <color theme="1"/>
        <rFont val="Arial"/>
        <family val="2"/>
        <charset val="1"/>
      </rPr>
      <t xml:space="preserve">U-Wert neues Fenster (U</t>
    </r>
    <r>
      <rPr>
        <vertAlign val="subscript"/>
        <sz val="10"/>
        <color theme="1"/>
        <rFont val="Arial"/>
        <family val="2"/>
        <charset val="1"/>
      </rPr>
      <t xml:space="preserve">W</t>
    </r>
    <r>
      <rPr>
        <sz val="10"/>
        <color theme="1"/>
        <rFont val="Arial"/>
        <family val="2"/>
        <charset val="1"/>
      </rPr>
      <t xml:space="preserve">-Wert)</t>
    </r>
  </si>
  <si>
    <t xml:space="preserve">g-Wert neues Fenster</t>
  </si>
  <si>
    <t xml:space="preserve">äquivalenter U-Wert neu</t>
  </si>
  <si>
    <t xml:space="preserve">Ergebnisse für das Bauteil Fenster im Einfamilienhaus (alle Angaben je m² Bauteilfläche)</t>
  </si>
  <si>
    <t xml:space="preserve">Gesamtfläche der neuen Fenster *</t>
  </si>
  <si>
    <t xml:space="preserve">Ergebnis aller betroffenen Außenbauteile</t>
  </si>
  <si>
    <r>
      <rPr>
        <sz val="10"/>
        <color theme="1"/>
        <rFont val="Arial"/>
        <family val="2"/>
        <charset val="1"/>
      </rPr>
      <t xml:space="preserve">Angaben nur in</t>
    </r>
    <r>
      <rPr>
        <b val="true"/>
        <sz val="10"/>
        <color theme="1"/>
        <rFont val="Arial"/>
        <family val="2"/>
        <charset val="1"/>
      </rPr>
      <t xml:space="preserve"> gelben bzw. mit * gekennzeichneten Feldern</t>
    </r>
    <r>
      <rPr>
        <sz val="10"/>
        <color theme="1"/>
        <rFont val="Arial"/>
        <family val="2"/>
        <charset val="1"/>
      </rPr>
      <t xml:space="preserve"> erforderlich / Ergebnis der Angaben aus den hellgrünen Registerkarten erscheint automatisch im hellgrünen Feld.</t>
    </r>
  </si>
  <si>
    <t xml:space="preserve">Angaben zum Projekt</t>
  </si>
  <si>
    <t xml:space="preserve">Projekt *</t>
  </si>
  <si>
    <t xml:space="preserve">Eigentümer / Eigentümerin *</t>
  </si>
  <si>
    <t xml:space="preserve">Einsparung aller Bauteile</t>
  </si>
  <si>
    <t xml:space="preserve">Einsparung aller Bauteile in kWh/a</t>
  </si>
  <si>
    <t xml:space="preserve">(Aussenwand, Dach, Kellerdecke, oberste Geschossdecke, Fenster)</t>
  </si>
  <si>
    <r>
      <rPr>
        <b val="true"/>
        <sz val="10"/>
        <color theme="0"/>
        <rFont val="Arial"/>
        <family val="2"/>
        <charset val="1"/>
      </rPr>
      <t xml:space="preserve">Ermittlung der CO</t>
    </r>
    <r>
      <rPr>
        <b val="true"/>
        <vertAlign val="subscript"/>
        <sz val="10"/>
        <color theme="0"/>
        <rFont val="Arial"/>
        <family val="2"/>
        <charset val="1"/>
      </rPr>
      <t xml:space="preserve">2</t>
    </r>
    <r>
      <rPr>
        <b val="true"/>
        <sz val="10"/>
        <color theme="0"/>
        <rFont val="Arial"/>
        <family val="2"/>
        <charset val="1"/>
      </rPr>
      <t xml:space="preserve">-Einsparung aller Bauteile</t>
    </r>
  </si>
  <si>
    <t xml:space="preserve">Energieträger lt. Anlage 9 zu § 85 Abs. 6 GEG *</t>
  </si>
  <si>
    <t xml:space="preserve">Erdgas</t>
  </si>
  <si>
    <t xml:space="preserve">Emissionsfaktor lt. Anlage 9 zu § 85 Abs. 6 GEG</t>
  </si>
  <si>
    <r>
      <rPr>
        <b val="true"/>
        <sz val="10"/>
        <color theme="1"/>
        <rFont val="Arial"/>
        <family val="2"/>
        <charset val="1"/>
      </rPr>
      <t xml:space="preserve">Nur</t>
    </r>
    <r>
      <rPr>
        <sz val="10"/>
        <color theme="1"/>
        <rFont val="Arial"/>
        <family val="2"/>
        <charset val="1"/>
      </rPr>
      <t xml:space="preserve"> wenn vorher„Wärme aus KWK, gebäudeintegriert o. gebäudenah“ gewählt wurde, muss der</t>
    </r>
  </si>
  <si>
    <t xml:space="preserve">  Emissionsfaktor nach DIN V 18599-9:2014-09 berechnet und hier eingetragen werden. *</t>
  </si>
  <si>
    <r>
      <rPr>
        <sz val="10"/>
        <color theme="1"/>
        <rFont val="Arial"/>
        <family val="2"/>
        <charset val="1"/>
      </rPr>
      <t xml:space="preserve">CO</t>
    </r>
    <r>
      <rPr>
        <vertAlign val="subscript"/>
        <sz val="10"/>
        <color theme="1"/>
        <rFont val="Arial"/>
        <family val="2"/>
        <charset val="1"/>
      </rPr>
      <t xml:space="preserve">2</t>
    </r>
    <r>
      <rPr>
        <sz val="10"/>
        <color theme="1"/>
        <rFont val="Arial"/>
        <family val="2"/>
        <charset val="1"/>
      </rPr>
      <t xml:space="preserve">-Einsparung gesamt in Tonnen</t>
    </r>
  </si>
  <si>
    <r>
      <rPr>
        <sz val="10"/>
        <color theme="1"/>
        <rFont val="Arial"/>
        <family val="2"/>
        <charset val="1"/>
      </rPr>
      <t xml:space="preserve">  t CO</t>
    </r>
    <r>
      <rPr>
        <vertAlign val="subscript"/>
        <sz val="10"/>
        <color theme="1"/>
        <rFont val="Arial"/>
        <family val="2"/>
        <charset val="1"/>
      </rPr>
      <t xml:space="preserve">2</t>
    </r>
    <r>
      <rPr>
        <sz val="10"/>
        <color theme="1"/>
        <rFont val="Arial"/>
        <family val="2"/>
        <charset val="1"/>
      </rPr>
      <t xml:space="preserve"> insg./a</t>
    </r>
  </si>
  <si>
    <r>
      <rPr>
        <b val="true"/>
        <sz val="10"/>
        <color theme="0"/>
        <rFont val="Arial"/>
        <family val="2"/>
        <charset val="1"/>
      </rPr>
      <t xml:space="preserve">Vorlage der CO</t>
    </r>
    <r>
      <rPr>
        <b val="true"/>
        <vertAlign val="subscript"/>
        <sz val="10"/>
        <color theme="0"/>
        <rFont val="Arial"/>
        <family val="2"/>
        <charset val="1"/>
      </rPr>
      <t xml:space="preserve">2</t>
    </r>
    <r>
      <rPr>
        <b val="true"/>
        <sz val="10"/>
        <color theme="0"/>
        <rFont val="Arial"/>
        <family val="2"/>
        <charset val="1"/>
      </rPr>
      <t xml:space="preserve">-Einsparung mit Zuwendungsantrag bzw. mit Verwendungsnachweis</t>
    </r>
  </si>
  <si>
    <t xml:space="preserve">Beiblatt Gebäudesanierung</t>
  </si>
  <si>
    <r>
      <rPr>
        <sz val="10"/>
        <color theme="1"/>
        <rFont val="Arial"/>
        <family val="2"/>
        <charset val="1"/>
      </rPr>
      <t xml:space="preserve">Für </t>
    </r>
    <r>
      <rPr>
        <b val="true"/>
        <sz val="10"/>
        <color theme="1"/>
        <rFont val="Arial"/>
        <family val="2"/>
        <charset val="1"/>
      </rPr>
      <t xml:space="preserve">Gebäudesanierungen</t>
    </r>
    <r>
      <rPr>
        <sz val="10"/>
        <color theme="1"/>
        <rFont val="Arial"/>
        <family val="2"/>
        <charset val="1"/>
      </rPr>
      <t xml:space="preserve"> im Rahmen der Städtebauförderung (insb. Gemeinbedarfseinrichtungen, Modernisierung für Wohnen und Gewerbe) bitte das Ergebnis der CO</t>
    </r>
    <r>
      <rPr>
        <vertAlign val="subscript"/>
        <sz val="10"/>
        <color theme="1"/>
        <rFont val="Arial"/>
        <family val="2"/>
        <charset val="1"/>
      </rPr>
      <t xml:space="preserve">2</t>
    </r>
    <r>
      <rPr>
        <sz val="10"/>
        <color theme="1"/>
        <rFont val="Arial"/>
        <family val="2"/>
        <charset val="1"/>
      </rPr>
      <t xml:space="preserve">-Einsparung aller Bauteile ins </t>
    </r>
    <r>
      <rPr>
        <b val="true"/>
        <sz val="10"/>
        <color theme="1"/>
        <rFont val="Arial"/>
        <family val="2"/>
        <charset val="1"/>
      </rPr>
      <t xml:space="preserve">Beiblatt Gebäudesanierung</t>
    </r>
    <r>
      <rPr>
        <sz val="10"/>
        <color theme="1"/>
        <rFont val="Arial"/>
        <family val="2"/>
        <charset val="1"/>
      </rPr>
      <t xml:space="preserve"> eintragen und ergänzend zum Zuwendungsantrag der örtlich zuständigen Bezirksregierung vorlegen. Es ist mit Vorlage des Verwendungsnachweises zu aktualisieren. Mit Klick auf die Überschrift "Beiblatt Gebäudesanieurng" gelangen Sie direkt zum Beiblatt.</t>
    </r>
  </si>
  <si>
    <t xml:space="preserve">Beiblatt kommunales Fassadenprogramm</t>
  </si>
  <si>
    <r>
      <rPr>
        <sz val="10"/>
        <color theme="1"/>
        <rFont val="Arial"/>
        <family val="2"/>
        <charset val="1"/>
      </rPr>
      <t xml:space="preserve">Für Maßnahmen im </t>
    </r>
    <r>
      <rPr>
        <b val="true"/>
        <sz val="10"/>
        <color theme="1"/>
        <rFont val="Arial"/>
        <family val="2"/>
        <charset val="1"/>
      </rPr>
      <t xml:space="preserve">kommunalen Fassadenprogramm </t>
    </r>
    <r>
      <rPr>
        <sz val="10"/>
        <color theme="1"/>
        <rFont val="Arial"/>
        <family val="2"/>
        <charset val="1"/>
      </rPr>
      <t xml:space="preserve">bitte das Ergebnis der CO</t>
    </r>
    <r>
      <rPr>
        <vertAlign val="subscript"/>
        <sz val="10"/>
        <color theme="1"/>
        <rFont val="Arial"/>
        <family val="2"/>
        <charset val="1"/>
      </rPr>
      <t xml:space="preserve">2</t>
    </r>
    <r>
      <rPr>
        <sz val="10"/>
        <color theme="1"/>
        <rFont val="Arial"/>
        <family val="2"/>
        <charset val="1"/>
      </rPr>
      <t xml:space="preserve">-Einsparung aller Bauteile mit </t>
    </r>
    <r>
      <rPr>
        <b val="true"/>
        <sz val="10"/>
        <color theme="1"/>
        <rFont val="Arial"/>
        <family val="2"/>
        <charset val="1"/>
      </rPr>
      <t xml:space="preserve">Verwendungsnachweis</t>
    </r>
    <r>
      <rPr>
        <sz val="10"/>
        <color theme="1"/>
        <rFont val="Arial"/>
        <family val="2"/>
        <charset val="1"/>
      </rPr>
      <t xml:space="preserve"> ins </t>
    </r>
    <r>
      <rPr>
        <b val="true"/>
        <sz val="10"/>
        <color theme="1"/>
        <rFont val="Arial"/>
        <family val="2"/>
        <charset val="1"/>
      </rPr>
      <t xml:space="preserve">Beiblatt kommunales Fassadenprogramm</t>
    </r>
    <r>
      <rPr>
        <sz val="10"/>
        <color theme="1"/>
        <rFont val="Arial"/>
        <family val="2"/>
        <charset val="1"/>
      </rPr>
      <t xml:space="preserve"> eintragen. Mit Klick auf die Überschrift "Beiblatt kommunales Fassadenprogramm" gelangen Sie direkt zum Beiblatt.</t>
    </r>
  </si>
  <si>
    <r>
      <rPr>
        <b val="true"/>
        <sz val="12"/>
        <color theme="1"/>
        <rFont val="Arial"/>
        <family val="2"/>
        <charset val="1"/>
      </rPr>
      <t xml:space="preserve">Arbeitsblatt zur Abschätzung der CO</t>
    </r>
    <r>
      <rPr>
        <b val="true"/>
        <vertAlign val="subscript"/>
        <sz val="12"/>
        <color theme="1"/>
        <rFont val="Arial"/>
        <family val="2"/>
        <charset val="1"/>
      </rPr>
      <t xml:space="preserve">2</t>
    </r>
    <r>
      <rPr>
        <b val="true"/>
        <sz val="12"/>
        <color theme="1"/>
        <rFont val="Arial"/>
        <family val="2"/>
        <charset val="1"/>
      </rPr>
      <t xml:space="preserve">- Einsparung beim Wechsel des Energieträgers</t>
    </r>
  </si>
  <si>
    <r>
      <rPr>
        <sz val="10"/>
        <color theme="1"/>
        <rFont val="Arial"/>
        <family val="2"/>
        <charset val="1"/>
      </rPr>
      <t xml:space="preserve">Angaben nur in </t>
    </r>
    <r>
      <rPr>
        <b val="true"/>
        <sz val="10"/>
        <color theme="1"/>
        <rFont val="Arial"/>
        <family val="2"/>
        <charset val="1"/>
      </rPr>
      <t xml:space="preserve">gelben bzw. mit * gekennzeichneten Feldern</t>
    </r>
    <r>
      <rPr>
        <sz val="10"/>
        <color theme="1"/>
        <rFont val="Arial"/>
        <family val="2"/>
        <charset val="1"/>
      </rPr>
      <t xml:space="preserve"> erforderlich. </t>
    </r>
  </si>
  <si>
    <t xml:space="preserve">Tabellenblatt nur verwenden, wenn ausschließlich der Energieträger gewechselt wird und die Gebäudehülle nicht energetisch verbessert wird. </t>
  </si>
  <si>
    <t xml:space="preserve">Energieträger vorher</t>
  </si>
  <si>
    <r>
      <rPr>
        <sz val="10"/>
        <rFont val="Arial"/>
        <family val="2"/>
        <charset val="1"/>
      </rPr>
      <t xml:space="preserve">Energieträger </t>
    </r>
    <r>
      <rPr>
        <b val="true"/>
        <sz val="10"/>
        <rFont val="Arial"/>
        <family val="2"/>
        <charset val="1"/>
      </rPr>
      <t xml:space="preserve">vorhe</t>
    </r>
    <r>
      <rPr>
        <sz val="10"/>
        <rFont val="Arial"/>
        <family val="2"/>
        <charset val="1"/>
      </rPr>
      <t xml:space="preserve">r (lt. Anlage 9 zu § 85 Abs. 6 GEG) *</t>
    </r>
  </si>
  <si>
    <t xml:space="preserve">Heizöl</t>
  </si>
  <si>
    <r>
      <rPr>
        <b val="true"/>
        <sz val="10"/>
        <color theme="1"/>
        <rFont val="Arial"/>
        <family val="2"/>
        <charset val="1"/>
      </rPr>
      <t xml:space="preserve">Nur</t>
    </r>
    <r>
      <rPr>
        <sz val="10"/>
        <color theme="1"/>
        <rFont val="Arial"/>
        <family val="2"/>
        <charset val="1"/>
      </rPr>
      <t xml:space="preserve"> wenn vorher„Wärme aus KWK, gebäudeintegriert o. gebäudenah“ gewählt wurde, muss der </t>
    </r>
  </si>
  <si>
    <t xml:space="preserve"> Emissionsfaktor nach DIN V 18599-9:2014-09 berechnet und hier eingetragen werden. *</t>
  </si>
  <si>
    <t xml:space="preserve">Energieträger nachher</t>
  </si>
  <si>
    <r>
      <rPr>
        <sz val="10"/>
        <rFont val="Arial"/>
        <family val="2"/>
        <charset val="1"/>
      </rPr>
      <t xml:space="preserve">Energieträger </t>
    </r>
    <r>
      <rPr>
        <b val="true"/>
        <sz val="10"/>
        <rFont val="Arial"/>
        <family val="2"/>
        <charset val="1"/>
      </rPr>
      <t xml:space="preserve">nachher</t>
    </r>
    <r>
      <rPr>
        <sz val="10"/>
        <rFont val="Arial"/>
        <family val="2"/>
        <charset val="1"/>
      </rPr>
      <t xml:space="preserve"> (lt. Anlage 9 zu § 85 Abs. 6 GEG) *</t>
    </r>
  </si>
  <si>
    <r>
      <rPr>
        <b val="true"/>
        <sz val="10"/>
        <color theme="0"/>
        <rFont val="Arial"/>
        <family val="2"/>
        <charset val="1"/>
      </rPr>
      <t xml:space="preserve">Ermittlung der CO</t>
    </r>
    <r>
      <rPr>
        <b val="true"/>
        <vertAlign val="subscript"/>
        <sz val="10"/>
        <color theme="0"/>
        <rFont val="Arial"/>
        <family val="2"/>
        <charset val="1"/>
      </rPr>
      <t xml:space="preserve">2</t>
    </r>
    <r>
      <rPr>
        <b val="true"/>
        <sz val="10"/>
        <color theme="0"/>
        <rFont val="Arial"/>
        <family val="2"/>
        <charset val="1"/>
      </rPr>
      <t xml:space="preserve">-Einsparung</t>
    </r>
  </si>
  <si>
    <t xml:space="preserve">Endenergiebedarf / -verbrauch (z.B. aus Energieausweis) *</t>
  </si>
  <si>
    <r>
      <rPr>
        <sz val="10"/>
        <color theme="1"/>
        <rFont val="Arial"/>
        <family val="2"/>
        <charset val="1"/>
      </rPr>
      <t xml:space="preserve">CO</t>
    </r>
    <r>
      <rPr>
        <vertAlign val="subscript"/>
        <sz val="10"/>
        <color theme="1"/>
        <rFont val="Arial"/>
        <family val="2"/>
        <charset val="1"/>
      </rPr>
      <t xml:space="preserve">2</t>
    </r>
    <r>
      <rPr>
        <sz val="10"/>
        <color theme="1"/>
        <rFont val="Arial"/>
        <family val="2"/>
        <charset val="1"/>
      </rPr>
      <t xml:space="preserve">-Emissionen vorher</t>
    </r>
  </si>
  <si>
    <r>
      <rPr>
        <sz val="10"/>
        <color theme="1"/>
        <rFont val="Arial"/>
        <family val="2"/>
        <charset val="1"/>
      </rPr>
      <t xml:space="preserve">CO</t>
    </r>
    <r>
      <rPr>
        <vertAlign val="subscript"/>
        <sz val="10"/>
        <color theme="1"/>
        <rFont val="Arial"/>
        <family val="2"/>
        <charset val="1"/>
      </rPr>
      <t xml:space="preserve">2</t>
    </r>
    <r>
      <rPr>
        <sz val="10"/>
        <color theme="1"/>
        <rFont val="Arial"/>
        <family val="2"/>
        <charset val="1"/>
      </rPr>
      <t xml:space="preserve">-Emissionen nachher</t>
    </r>
  </si>
  <si>
    <r>
      <rPr>
        <b val="true"/>
        <sz val="10"/>
        <color theme="0"/>
        <rFont val="Arial"/>
        <family val="2"/>
        <charset val="1"/>
      </rPr>
      <t xml:space="preserve">Eintragung der CO</t>
    </r>
    <r>
      <rPr>
        <b val="true"/>
        <vertAlign val="subscript"/>
        <sz val="10"/>
        <color theme="0"/>
        <rFont val="Arial"/>
        <family val="2"/>
        <charset val="1"/>
      </rPr>
      <t xml:space="preserve">2</t>
    </r>
    <r>
      <rPr>
        <b val="true"/>
        <sz val="10"/>
        <color theme="0"/>
        <rFont val="Arial"/>
        <family val="2"/>
        <charset val="1"/>
      </rPr>
      <t xml:space="preserve">-Einsparung zum Zuwendungsantrag bzw. mit Verwendungsnachweis</t>
    </r>
  </si>
  <si>
    <r>
      <rPr>
        <sz val="10"/>
        <color theme="1"/>
        <rFont val="Arial"/>
        <family val="2"/>
        <charset val="1"/>
      </rPr>
      <t xml:space="preserve">Für den </t>
    </r>
    <r>
      <rPr>
        <b val="true"/>
        <sz val="10"/>
        <color theme="1"/>
        <rFont val="Arial"/>
        <family val="2"/>
        <charset val="1"/>
      </rPr>
      <t xml:space="preserve">Wechsel des Energieträgers</t>
    </r>
    <r>
      <rPr>
        <sz val="10"/>
        <color theme="1"/>
        <rFont val="Arial"/>
        <family val="2"/>
        <charset val="1"/>
      </rPr>
      <t xml:space="preserve"> bei Modernisierungen im Rahmen der Städtebauförderung (insb. Gemeinbedarfseinrichtungen, Modernisierung für Wohnen und Gewerbe) bitte das Ergebnis der CO</t>
    </r>
    <r>
      <rPr>
        <vertAlign val="subscript"/>
        <sz val="10"/>
        <color theme="1"/>
        <rFont val="Arial"/>
        <family val="2"/>
        <charset val="1"/>
      </rPr>
      <t xml:space="preserve">2</t>
    </r>
    <r>
      <rPr>
        <sz val="10"/>
        <color theme="1"/>
        <rFont val="Arial"/>
        <family val="2"/>
        <charset val="1"/>
      </rPr>
      <t xml:space="preserve">-Einsparung ins </t>
    </r>
    <r>
      <rPr>
        <b val="true"/>
        <sz val="10"/>
        <color theme="1"/>
        <rFont val="Arial"/>
        <family val="2"/>
        <charset val="1"/>
      </rPr>
      <t xml:space="preserve">Beiblatt Gebäudesanierung</t>
    </r>
    <r>
      <rPr>
        <sz val="10"/>
        <color theme="1"/>
        <rFont val="Arial"/>
        <family val="2"/>
        <charset val="1"/>
      </rPr>
      <t xml:space="preserve"> eintragen und ergänzend zum Zuwendungsantrag der örtlich zuständigen Bezirksregierung vorlegen. Es ist mit Vorlage des Verwendungsnachweises zu aktualisieren. Mit Klick auf die Überschrift "Beiblatt Gebäudesanieurng" gelangen Sie direkt zum Beiblatt.</t>
    </r>
  </si>
  <si>
    <t xml:space="preserve">Arbeitsblatt wird ausgeblendet</t>
  </si>
  <si>
    <t xml:space="preserve">Fenstersystem</t>
  </si>
  <si>
    <t xml:space="preserve">Uw-Wert</t>
  </si>
  <si>
    <t xml:space="preserve">g-Wert</t>
  </si>
  <si>
    <t xml:space="preserve">Anlagenaufwandszahl; dena Broschüre: 
Energetische Bewertung
von Bestandsgebäuden</t>
  </si>
  <si>
    <t xml:space="preserve">Anlagenaufwandszahl Plausibilitätsprüfung unterer Wert</t>
  </si>
  <si>
    <t xml:space="preserve">Anlagenaufwandszahl Plausibilitätsprüfung oberer Wert</t>
  </si>
  <si>
    <r>
      <rPr>
        <sz val="11"/>
        <color theme="1"/>
        <rFont val="Calibri"/>
        <family val="2"/>
        <charset val="1"/>
      </rPr>
      <t xml:space="preserve">Energiepreis Vorschlag [Cent/kWh</t>
    </r>
    <r>
      <rPr>
        <b val="true"/>
        <vertAlign val="subscript"/>
        <sz val="11"/>
        <color theme="1"/>
        <rFont val="Calibri"/>
        <family val="2"/>
        <charset val="1"/>
      </rPr>
      <t xml:space="preserve">Hs</t>
    </r>
    <r>
      <rPr>
        <sz val="11"/>
        <color theme="1"/>
        <rFont val="Calibri"/>
        <family val="2"/>
        <charset val="1"/>
      </rPr>
      <t xml:space="preserve">] 
(brutto, Brennwertbezogen) 
Quelle: Brennstoffspiegel + Mineralölrundschau;  Stand 17.08.2018</t>
    </r>
  </si>
  <si>
    <r>
      <rPr>
        <sz val="11"/>
        <color theme="1"/>
        <rFont val="Calibri"/>
        <family val="2"/>
        <charset val="1"/>
      </rPr>
      <t xml:space="preserve">Umrechnungsfaktor </t>
    </r>
    <r>
      <rPr>
        <b val="true"/>
        <sz val="11"/>
        <color theme="1"/>
        <rFont val="Calibri"/>
        <family val="2"/>
        <charset val="1"/>
      </rPr>
      <t xml:space="preserve">Hs/Hi 
</t>
    </r>
    <r>
      <rPr>
        <sz val="11"/>
        <color theme="1"/>
        <rFont val="Calibri"/>
        <family val="2"/>
        <charset val="1"/>
      </rPr>
      <t xml:space="preserve">(Brennwert/Heizwert) </t>
    </r>
    <r>
      <rPr>
        <sz val="8"/>
        <color theme="1"/>
        <rFont val="Calibri"/>
        <family val="2"/>
        <charset val="1"/>
      </rPr>
      <t xml:space="preserve">Quelle: DIN V 18599 Bbl 1:2010-01</t>
    </r>
  </si>
  <si>
    <r>
      <rPr>
        <sz val="11"/>
        <color theme="1"/>
        <rFont val="Calibri"/>
        <family val="2"/>
        <charset val="1"/>
      </rPr>
      <t xml:space="preserve">Umrechnung 
Energiepreis Vorschlag [Cent/kWh</t>
    </r>
    <r>
      <rPr>
        <b val="true"/>
        <vertAlign val="subscript"/>
        <sz val="11"/>
        <color theme="1"/>
        <rFont val="Calibri"/>
        <family val="2"/>
        <charset val="1"/>
      </rPr>
      <t xml:space="preserve">Hi</t>
    </r>
    <r>
      <rPr>
        <sz val="11"/>
        <color theme="1"/>
        <rFont val="Calibri"/>
        <family val="2"/>
        <charset val="1"/>
      </rPr>
      <t xml:space="preserve">] 
</t>
    </r>
    <r>
      <rPr>
        <sz val="8"/>
        <color theme="1"/>
        <rFont val="Calibri"/>
        <family val="2"/>
        <charset val="1"/>
      </rPr>
      <t xml:space="preserve">(brutto, </t>
    </r>
    <r>
      <rPr>
        <sz val="8"/>
        <color rgb="FFFF0000"/>
        <rFont val="Calibri"/>
        <family val="2"/>
        <charset val="1"/>
      </rPr>
      <t xml:space="preserve">Heizwertbezogen</t>
    </r>
    <r>
      <rPr>
        <sz val="8"/>
        <color theme="1"/>
        <rFont val="Calibri"/>
        <family val="2"/>
        <charset val="1"/>
      </rPr>
      <t xml:space="preserve">)</t>
    </r>
    <r>
      <rPr>
        <sz val="11"/>
        <color theme="1"/>
        <rFont val="Calibri"/>
        <family val="2"/>
        <charset val="1"/>
      </rPr>
      <t xml:space="preserve"> </t>
    </r>
  </si>
  <si>
    <t xml:space="preserve">Energiepreis Heizwertbezogen; Plausibilitätsprüfung unterer Wert</t>
  </si>
  <si>
    <t xml:space="preserve">Energiepreis Heizwertbezogen;   Plausibilitätsprüfung oberer Wert</t>
  </si>
  <si>
    <t xml:space="preserve">Holzfenster, zwei Scheiben, Baualtersklasse ab 1995</t>
  </si>
  <si>
    <t xml:space="preserve">Kunststofffenster, Isolierverglasung, Baualtersklasse bis 1978</t>
  </si>
  <si>
    <t xml:space="preserve">Brennwertkessel &amp; Flüssiggas</t>
  </si>
  <si>
    <t xml:space="preserve">Kunststofffenster, Isolierverglasung, Baualtersklasse 1979 bis 1983</t>
  </si>
  <si>
    <t xml:space="preserve">Brennwertkessel &amp; Holz</t>
  </si>
  <si>
    <t xml:space="preserve">Holzfenster, zwei Scheiben, Baualtersklasse 1984 bis 1994</t>
  </si>
  <si>
    <t xml:space="preserve">Brennwertkessel &amp; Öl</t>
  </si>
  <si>
    <t xml:space="preserve">Holzfenster, einfach verglast, Baualtersklasse bis 1978</t>
  </si>
  <si>
    <t xml:space="preserve">Niedertemperaturkessel &amp; Gas</t>
  </si>
  <si>
    <t xml:space="preserve">Holzfenster, zwei Scheiben, Baualtersklasse bis 1978</t>
  </si>
  <si>
    <t xml:space="preserve">Niedertemperaturkessel &amp; Flüssiggas</t>
  </si>
  <si>
    <t xml:space="preserve">Holzfenster, zwei Scheiben, Baualtersklasse 1979 bis 1983</t>
  </si>
  <si>
    <t xml:space="preserve">Niedertemperaturkessel &amp; Holz</t>
  </si>
  <si>
    <t xml:space="preserve">Niedertemperaturkessel &amp; Öl</t>
  </si>
  <si>
    <t xml:space="preserve">Kunststofffenster, Isolierverglasung, Baualtersklasse 1984 bis 1994</t>
  </si>
  <si>
    <t xml:space="preserve">Elektro-Wärmepumpe</t>
  </si>
  <si>
    <t xml:space="preserve">Kunststofffenster, Isolierverglasung, Baualtersklasse ab 1995</t>
  </si>
  <si>
    <t xml:space="preserve">Elektro-Direktheizung</t>
  </si>
  <si>
    <t xml:space="preserve">Elektro-Speicherheizung</t>
  </si>
  <si>
    <t xml:space="preserve">Aluminium oder Stahlfenster, Isolierverglasung, Baualtersklasse bis 1978</t>
  </si>
  <si>
    <t xml:space="preserve">Fernwärmeanschluss</t>
  </si>
  <si>
    <t xml:space="preserve">Aluminium oder Stahlfenster, Isolierverglasung, Baualtersklasse 1979 bis 1983</t>
  </si>
  <si>
    <t xml:space="preserve">Sonstige Heizungsanlagen</t>
  </si>
  <si>
    <t xml:space="preserve">Aluminium oder Stahlfenster, Isolierverglasung, Baualtersklasse 1984 bis 1994</t>
  </si>
  <si>
    <t xml:space="preserve">Aluminium oder Stahlfenster, Isolierverglasung, Baualtersklasse ab 1995</t>
  </si>
  <si>
    <t xml:space="preserve">verwendete Fenstersysteme</t>
  </si>
  <si>
    <t xml:space="preserve">Holz, doppelt verglast, bis 1994</t>
  </si>
  <si>
    <t xml:space="preserve">Holz, doppelt verglast, 1995-2002</t>
  </si>
  <si>
    <t xml:space="preserve">Kunststoff, isolierverglast, bis 1994</t>
  </si>
  <si>
    <t xml:space="preserve">Kunststoff, isolierverglast, 1995-2002</t>
  </si>
  <si>
    <t xml:space="preserve">Alu./Stahl, isolierverglast, 1979-1983</t>
  </si>
  <si>
    <t xml:space="preserve">Alu./Stahl, isolierverglast, 1984-1994</t>
  </si>
  <si>
    <t xml:space="preserve">Alu./Stahl, isolierverglast, 1995-2002</t>
  </si>
  <si>
    <t xml:space="preserve">Code</t>
  </si>
  <si>
    <t xml:space="preserve">Fenster 2-Scheiben Wärmeschutzverglasung</t>
  </si>
  <si>
    <t xml:space="preserve">Passivhaus-Fenster </t>
  </si>
  <si>
    <r>
      <rPr>
        <b val="true"/>
        <sz val="7"/>
        <color rgb="FF000000"/>
        <rFont val="Times New Roman"/>
        <family val="1"/>
        <charset val="1"/>
      </rPr>
      <t xml:space="preserve"> </t>
    </r>
    <r>
      <rPr>
        <b val="true"/>
        <sz val="9"/>
        <color rgb="FF000000"/>
        <rFont val="Arial"/>
        <family val="2"/>
        <charset val="1"/>
      </rPr>
      <t xml:space="preserve">Emissionsfaktoren </t>
    </r>
  </si>
  <si>
    <t xml:space="preserve">Kategorie</t>
  </si>
  <si>
    <t xml:space="preserve">Energieträger</t>
  </si>
  <si>
    <t xml:space="preserve">Emissionsfaktor</t>
  </si>
  <si>
    <r>
      <rPr>
        <sz val="9"/>
        <color theme="1"/>
        <rFont val="Arial"/>
        <family val="2"/>
        <charset val="1"/>
      </rPr>
      <t xml:space="preserve">[g CO</t>
    </r>
    <r>
      <rPr>
        <vertAlign val="subscript"/>
        <sz val="9"/>
        <color theme="1"/>
        <rFont val="Arial"/>
        <family val="2"/>
        <charset val="1"/>
      </rPr>
      <t xml:space="preserve">2</t>
    </r>
    <r>
      <rPr>
        <sz val="9"/>
        <color theme="1"/>
        <rFont val="Arial"/>
        <family val="2"/>
        <charset val="1"/>
      </rPr>
      <t xml:space="preserve">-Äquivalent pro kWh]</t>
    </r>
  </si>
  <si>
    <t xml:space="preserve">Fossile Brennstoffe</t>
  </si>
  <si>
    <t xml:space="preserve">Flüssiggas</t>
  </si>
  <si>
    <t xml:space="preserve">Steinkohle</t>
  </si>
  <si>
    <t xml:space="preserve">Braunkohle</t>
  </si>
  <si>
    <t xml:space="preserve">Biogene Brennstoffe</t>
  </si>
  <si>
    <t xml:space="preserve">Biogas</t>
  </si>
  <si>
    <t xml:space="preserve">Biogas gebäudenah erzeugt</t>
  </si>
  <si>
    <t xml:space="preserve">Biogenes Flüssiggas</t>
  </si>
  <si>
    <t xml:space="preserve">Bioöl</t>
  </si>
  <si>
    <t xml:space="preserve">Bioöl, gebäudenah erzeugt</t>
  </si>
  <si>
    <t xml:space="preserve">Holz</t>
  </si>
  <si>
    <t xml:space="preserve">Strom</t>
  </si>
  <si>
    <t xml:space="preserve">Strom netzbezogen</t>
  </si>
  <si>
    <t xml:space="preserve">Strom gebäudenah erzeugt (aus Photovoltaik oder Windkraft)</t>
  </si>
  <si>
    <t xml:space="preserve">  0</t>
  </si>
  <si>
    <t xml:space="preserve">Strom Verdrängungsstrommix</t>
  </si>
  <si>
    <t xml:space="preserve">Wärme, Kälte</t>
  </si>
  <si>
    <t xml:space="preserve">Erdwärme, Geothermie, Solarthermie, Umgebungswärme</t>
  </si>
  <si>
    <t xml:space="preserve">Erdkälte, Umgebungskälte</t>
  </si>
  <si>
    <t xml:space="preserve">Abwärme aus Prozessen</t>
  </si>
  <si>
    <t xml:space="preserve">Wärme aus KWK, gebäudeintegriert o. gebäudenah</t>
  </si>
  <si>
    <t xml:space="preserve">nach DIN V 18599-9: 2018-09</t>
  </si>
  <si>
    <t xml:space="preserve">Wärme aus Verbrennung von Siedlungsabfällen</t>
  </si>
  <si>
    <t xml:space="preserve">Nah-/Fernwärme aus KWK mit Deckungsanteil der KWK an der Wärmeerzeugung von mindestens 70 Prozent</t>
  </si>
  <si>
    <t xml:space="preserve">Nah-/Fernwärme aus KWK - Brennstoff: Stein-/Braunkohle</t>
  </si>
  <si>
    <t xml:space="preserve">Nah-/Fernwärme aus KWK - Gasförmige + flüssige Brennstoffe</t>
  </si>
  <si>
    <t xml:space="preserve">Nah-/Fernwärme aus KWK - Erneuerbarer Brennstoff</t>
  </si>
  <si>
    <t xml:space="preserve">Nah-/Fernwärme aus Heizwerken</t>
  </si>
  <si>
    <t xml:space="preserve">Nah-/Fernwärme aus Heizwerken - Brennstoff: Stein-/Braunkohle</t>
  </si>
  <si>
    <t xml:space="preserve">Nah-/Fernwärme aus Heizwerken - Gasförmige + flüssige Brennstoffe</t>
  </si>
  <si>
    <t xml:space="preserve">Nah-/Fernwärme aus Heizwerken - Erneuerbarer Brennstoff</t>
  </si>
  <si>
    <t xml:space="preserve">Grundlagen und Informationsquellen</t>
  </si>
  <si>
    <t xml:space="preserve">Die Beurteilung der jeweiligen baulichen Ausgangssituation kann sich u.a. orientieren an:</t>
  </si>
  <si>
    <t xml:space="preserve">http://www.zub-systems.de/files/downloads/Deutschlandkarte-2009-10.pdf</t>
  </si>
  <si>
    <t xml:space="preserve">GEG-Infoportal - Bekanntmachungen zu Bestandsberechnungen (bund.de)</t>
  </si>
  <si>
    <t xml:space="preserve">oder - regional differenziert - unter dem folgenden Link:</t>
  </si>
  <si>
    <t xml:space="preserve">http://www.altbaukonstruktionen.de/</t>
  </si>
  <si>
    <t xml:space="preserve">Die Grundlagen zur Erstellung des Hilfsmittels wurden entwickelt von Thomas Lützkendorf und Andreas Enseling.</t>
  </si>
  <si>
    <t xml:space="preserve">Ergänzung Bayerisches Staatsministerium für Wohnen, Bau und Verkehr:</t>
  </si>
  <si>
    <t xml:space="preserve">Die Umrechnung des Endenergiebedarfs in Treibhausgasemissionen erfolgt auf Grundlage der Emissionsfaktoren des Gebäudeenergiegesetzes (GEG) - Anlage 9 (zu § 85 Absatz 6)
</t>
  </si>
  <si>
    <t xml:space="preserve">Für die Außenwand wird im ursprünglichen Berechnungstool des BBSR von einer Dämmung mit WDVS und beim Dach von einem Steildach ausgegangen. Auf die Konkretisierung wird für die vereinfachte Ermittlung des Endenergiebedarfs des Bauteils verzichtet.</t>
  </si>
  <si>
    <t xml:space="preserve">Nutzungsbedingungen</t>
  </si>
  <si>
    <t xml:space="preserve">Haftungsbegrenzung:</t>
  </si>
  <si>
    <r>
      <rPr>
        <b val="true"/>
        <sz val="11"/>
        <color theme="1"/>
        <rFont val="Arial"/>
        <family val="2"/>
        <charset val="1"/>
      </rPr>
      <t xml:space="preserve">(1)</t>
    </r>
    <r>
      <rPr>
        <sz val="11"/>
        <color theme="1"/>
        <rFont val="Arial"/>
        <family val="2"/>
        <charset val="1"/>
      </rPr>
      <t xml:space="preserve"> Das BBSR haftet nur nach Maßgabe der folgenden Bestimmungen (lit. a-e):</t>
    </r>
  </si>
  <si>
    <t xml:space="preserve">(a) Das BBSR haftet unbeschränkt für vorsätzlich oder grob fahrlässig durch das BBSR, seine gesetzlichen Vertreter oder leitenden Angestellten verursachte Schäden sowie für vorsätzlich verursachte Schäden sonstiger Erfüllungsgehilfen; für grobes Verschulden sonstiger Erfüllungsgehilfen bestimmt sich die Haftung nach der unter lit. e aufgeführten Regelung für leichte Fahrlässigkeit.</t>
  </si>
  <si>
    <t xml:space="preserve">(b) Das BBSR haftet unbeschränkt für vorsätzlich oder fahrlässig verursachte Schäden aus der Verletzung des Lebens, des Körpers oder der Gesundheit durch das BBSR, seine gesetzlichen Vertreter oder Erfüllungsgehilfen.</t>
  </si>
  <si>
    <t xml:space="preserve">(c) Das BBSR haftet für Schäden aufgrund fehlender zugesicherter Eigenschaften bis zu dem Betrag, der vom Zweck der Zusicherung umfasst war und der für das BBSR bei Abgabe der Zusicherung erkennbar war.</t>
  </si>
  <si>
    <t xml:space="preserve">(d) Das BBSR haftet im Übrigen für Produkthaftungsschäden entsprechend der Regelungen des Produkthaftungsgesetzes.</t>
  </si>
  <si>
    <t xml:space="preserve">(e) Im Falle der leicht fahrlässigen Verletzung etwaiger Kardinalpflichten ist die Haftung des BBSR auf den Betrag begrenzt, der für das BBSR zum Zeitpunkt der jeweiligen Leistung vorhersehbar war.</t>
  </si>
  <si>
    <r>
      <rPr>
        <b val="true"/>
        <sz val="11"/>
        <color theme="1"/>
        <rFont val="Arial"/>
        <family val="2"/>
        <charset val="1"/>
      </rPr>
      <t xml:space="preserve">(2) </t>
    </r>
    <r>
      <rPr>
        <sz val="11"/>
        <color theme="1"/>
        <rFont val="Arial"/>
        <family val="2"/>
        <charset val="1"/>
      </rPr>
      <t xml:space="preserve">Das BBSR haftet für den Verlust von Daten nur bis zu dem Betrag, der bei ordnungsgemäßer und regelmäßiger Sicherung der Daten zu deren Wiederherstellung angefallen wäre.</t>
    </r>
  </si>
  <si>
    <r>
      <rPr>
        <b val="true"/>
        <sz val="11"/>
        <color theme="1"/>
        <rFont val="Arial"/>
        <family val="2"/>
        <charset val="1"/>
      </rPr>
      <t xml:space="preserve">(3) </t>
    </r>
    <r>
      <rPr>
        <sz val="11"/>
        <color theme="1"/>
        <rFont val="Arial"/>
        <family val="2"/>
        <charset val="1"/>
      </rPr>
      <t xml:space="preserve">Eine weitere Haftung des BBSR ist dem Grunde nach ausgeschlossen.</t>
    </r>
  </si>
</sst>
</file>

<file path=xl/styles.xml><?xml version="1.0" encoding="utf-8"?>
<styleSheet xmlns="http://schemas.openxmlformats.org/spreadsheetml/2006/main">
  <numFmts count="11">
    <numFmt numFmtId="164" formatCode="General"/>
    <numFmt numFmtId="165" formatCode="_-* #,##0.00\ [$€-1]_-;\-* #,##0.00\ [$€-1]_-;_-* \-??\ [$€-1]_-"/>
    <numFmt numFmtId="166" formatCode="#,##0.0"/>
    <numFmt numFmtId="167" formatCode="#,##0.00"/>
    <numFmt numFmtId="168" formatCode="#,##0"/>
    <numFmt numFmtId="169" formatCode="#,##0.000"/>
    <numFmt numFmtId="170" formatCode="0"/>
    <numFmt numFmtId="171" formatCode="0.00"/>
    <numFmt numFmtId="172" formatCode="dd/mm/yyyy"/>
    <numFmt numFmtId="173" formatCode="0.000"/>
    <numFmt numFmtId="174" formatCode="@"/>
  </numFmts>
  <fonts count="62">
    <font>
      <sz val="11"/>
      <color theme="1"/>
      <name val="Calibri"/>
      <family val="2"/>
      <charset val="1"/>
    </font>
    <font>
      <sz val="10"/>
      <name val="Arial"/>
      <family val="0"/>
    </font>
    <font>
      <sz val="10"/>
      <name val="Arial"/>
      <family val="0"/>
    </font>
    <font>
      <sz val="10"/>
      <name val="Arial"/>
      <family val="0"/>
    </font>
    <font>
      <sz val="10"/>
      <name val="Arial"/>
      <family val="2"/>
      <charset val="1"/>
    </font>
    <font>
      <sz val="20"/>
      <color theme="1"/>
      <name val="Arial"/>
      <family val="2"/>
      <charset val="1"/>
    </font>
    <font>
      <b val="true"/>
      <sz val="20"/>
      <name val="Arial"/>
      <family val="2"/>
      <charset val="1"/>
    </font>
    <font>
      <b val="true"/>
      <vertAlign val="subscript"/>
      <sz val="20"/>
      <name val="Arial"/>
      <family val="2"/>
      <charset val="1"/>
    </font>
    <font>
      <sz val="11"/>
      <color theme="1"/>
      <name val="Arial"/>
      <family val="2"/>
      <charset val="1"/>
    </font>
    <font>
      <b val="true"/>
      <sz val="11"/>
      <color theme="1"/>
      <name val="Calibri"/>
      <family val="2"/>
      <charset val="1"/>
    </font>
    <font>
      <b val="true"/>
      <sz val="14"/>
      <color theme="1"/>
      <name val="Arial"/>
      <family val="2"/>
      <charset val="1"/>
    </font>
    <font>
      <vertAlign val="subscript"/>
      <sz val="11"/>
      <color theme="1"/>
      <name val="Arial"/>
      <family val="2"/>
      <charset val="1"/>
    </font>
    <font>
      <sz val="10"/>
      <color theme="1"/>
      <name val="Arial"/>
      <family val="2"/>
      <charset val="1"/>
    </font>
    <font>
      <b val="true"/>
      <sz val="11"/>
      <color theme="1"/>
      <name val="Arial"/>
      <family val="2"/>
      <charset val="1"/>
    </font>
    <font>
      <sz val="11"/>
      <name val="Arial"/>
      <family val="2"/>
      <charset val="1"/>
    </font>
    <font>
      <vertAlign val="subscript"/>
      <sz val="11"/>
      <name val="Arial"/>
      <family val="2"/>
      <charset val="1"/>
    </font>
    <font>
      <u val="single"/>
      <sz val="11"/>
      <color theme="10"/>
      <name val="Calibri"/>
      <family val="2"/>
      <charset val="1"/>
    </font>
    <font>
      <b val="true"/>
      <sz val="11"/>
      <name val="Arial"/>
      <family val="2"/>
      <charset val="1"/>
    </font>
    <font>
      <b val="true"/>
      <sz val="10"/>
      <color rgb="FFFF0000"/>
      <name val="Arial"/>
      <family val="2"/>
      <charset val="1"/>
    </font>
    <font>
      <b val="true"/>
      <sz val="10"/>
      <color theme="0"/>
      <name val="Arial"/>
      <family val="2"/>
      <charset val="1"/>
    </font>
    <font>
      <b val="true"/>
      <sz val="10"/>
      <color theme="1"/>
      <name val="Arial"/>
      <family val="2"/>
      <charset val="1"/>
    </font>
    <font>
      <b val="true"/>
      <u val="single"/>
      <sz val="10"/>
      <color theme="1"/>
      <name val="Arial"/>
      <family val="2"/>
      <charset val="1"/>
    </font>
    <font>
      <b val="true"/>
      <sz val="10"/>
      <name val="Arial"/>
      <family val="2"/>
      <charset val="1"/>
    </font>
    <font>
      <b val="true"/>
      <i val="true"/>
      <sz val="11"/>
      <color theme="1"/>
      <name val="Arial"/>
      <family val="2"/>
      <charset val="1"/>
    </font>
    <font>
      <sz val="11"/>
      <color theme="0"/>
      <name val="Arial"/>
      <family val="2"/>
      <charset val="1"/>
    </font>
    <font>
      <sz val="10"/>
      <color theme="0"/>
      <name val="Arial"/>
      <family val="2"/>
      <charset val="1"/>
    </font>
    <font>
      <b val="true"/>
      <sz val="11"/>
      <color rgb="FFFF0000"/>
      <name val="Arial"/>
      <family val="2"/>
      <charset val="1"/>
    </font>
    <font>
      <b val="true"/>
      <i val="true"/>
      <sz val="11"/>
      <color rgb="FFFF0000"/>
      <name val="Arial"/>
      <family val="2"/>
      <charset val="1"/>
    </font>
    <font>
      <sz val="10"/>
      <name val="Calibri"/>
      <family val="2"/>
    </font>
    <font>
      <b val="true"/>
      <sz val="8"/>
      <color rgb="FF000000"/>
      <name val="Tahoma"/>
      <family val="2"/>
      <charset val="1"/>
    </font>
    <font>
      <b val="true"/>
      <sz val="12"/>
      <color theme="1"/>
      <name val="Arial"/>
      <family val="2"/>
      <charset val="1"/>
    </font>
    <font>
      <b val="true"/>
      <vertAlign val="subscript"/>
      <sz val="12"/>
      <color theme="1"/>
      <name val="Arial"/>
      <family val="2"/>
      <charset val="1"/>
    </font>
    <font>
      <sz val="10"/>
      <color rgb="FFFF0000"/>
      <name val="Arial"/>
      <family val="2"/>
      <charset val="1"/>
    </font>
    <font>
      <strike val="true"/>
      <sz val="10"/>
      <color rgb="FFFF0000"/>
      <name val="Arial"/>
      <family val="2"/>
      <charset val="1"/>
    </font>
    <font>
      <sz val="12"/>
      <color rgb="FF000000"/>
      <name val="Arial"/>
      <family val="2"/>
      <charset val="1"/>
    </font>
    <font>
      <sz val="9"/>
      <color rgb="FF000000"/>
      <name val="Tahoma"/>
      <family val="2"/>
      <charset val="1"/>
    </font>
    <font>
      <b val="true"/>
      <sz val="12"/>
      <name val="Arial"/>
      <family val="2"/>
      <charset val="1"/>
    </font>
    <font>
      <i val="true"/>
      <sz val="11"/>
      <color theme="1"/>
      <name val="Arial"/>
      <family val="2"/>
      <charset val="1"/>
    </font>
    <font>
      <sz val="11"/>
      <color rgb="FFFF0000"/>
      <name val="Arial"/>
      <family val="2"/>
      <charset val="1"/>
    </font>
    <font>
      <sz val="12"/>
      <color theme="1"/>
      <name val="Arial"/>
      <family val="2"/>
      <charset val="1"/>
    </font>
    <font>
      <vertAlign val="subscript"/>
      <sz val="10"/>
      <color theme="1"/>
      <name val="Arial"/>
      <family val="2"/>
      <charset val="1"/>
    </font>
    <font>
      <sz val="11"/>
      <color theme="0"/>
      <name val="Calibri"/>
      <family val="2"/>
      <charset val="1"/>
    </font>
    <font>
      <i val="true"/>
      <sz val="10"/>
      <color rgb="FFFF0000"/>
      <name val="Arial"/>
      <family val="2"/>
      <charset val="1"/>
    </font>
    <font>
      <b val="true"/>
      <sz val="9"/>
      <color rgb="FF000000"/>
      <name val="Segoe UI"/>
      <family val="2"/>
      <charset val="1"/>
    </font>
    <font>
      <b val="true"/>
      <vertAlign val="subscript"/>
      <sz val="10"/>
      <color theme="0"/>
      <name val="Arial"/>
      <family val="2"/>
      <charset val="1"/>
    </font>
    <font>
      <u val="single"/>
      <sz val="10"/>
      <color theme="10"/>
      <name val="Arial"/>
      <family val="2"/>
      <charset val="1"/>
    </font>
    <font>
      <b val="true"/>
      <sz val="11"/>
      <color rgb="FFFF0000"/>
      <name val="Calibri"/>
      <family val="2"/>
      <charset val="1"/>
    </font>
    <font>
      <sz val="11"/>
      <color rgb="FFFF0000"/>
      <name val="Calibri"/>
      <family val="2"/>
      <charset val="1"/>
    </font>
    <font>
      <sz val="10"/>
      <color theme="1"/>
      <name val="Calibri"/>
      <family val="2"/>
      <charset val="1"/>
    </font>
    <font>
      <b val="true"/>
      <vertAlign val="subscript"/>
      <sz val="11"/>
      <color theme="1"/>
      <name val="Calibri"/>
      <family val="2"/>
      <charset val="1"/>
    </font>
    <font>
      <sz val="8"/>
      <color theme="1"/>
      <name val="Calibri"/>
      <family val="2"/>
      <charset val="1"/>
    </font>
    <font>
      <sz val="8"/>
      <color rgb="FFFF0000"/>
      <name val="Calibri"/>
      <family val="2"/>
      <charset val="1"/>
    </font>
    <font>
      <sz val="11"/>
      <name val="Calibri"/>
      <family val="2"/>
      <charset val="1"/>
    </font>
    <font>
      <sz val="11"/>
      <color rgb="FFF9B5B5"/>
      <name val="Calibri"/>
      <family val="2"/>
      <charset val="1"/>
    </font>
    <font>
      <b val="true"/>
      <sz val="7"/>
      <color rgb="FF000000"/>
      <name val="Times New Roman"/>
      <family val="1"/>
      <charset val="1"/>
    </font>
    <font>
      <b val="true"/>
      <sz val="9"/>
      <color rgb="FF000000"/>
      <name val="Arial"/>
      <family val="2"/>
      <charset val="1"/>
    </font>
    <font>
      <sz val="9"/>
      <color theme="1"/>
      <name val="Arial"/>
      <family val="2"/>
      <charset val="1"/>
    </font>
    <font>
      <vertAlign val="subscript"/>
      <sz val="9"/>
      <color theme="1"/>
      <name val="Arial"/>
      <family val="2"/>
      <charset val="1"/>
    </font>
    <font>
      <b val="true"/>
      <sz val="14"/>
      <name val="Arial"/>
      <family val="2"/>
      <charset val="1"/>
    </font>
    <font>
      <u val="single"/>
      <sz val="11"/>
      <color theme="10"/>
      <name val="Arial"/>
      <family val="2"/>
      <charset val="1"/>
    </font>
    <font>
      <u val="single"/>
      <sz val="11"/>
      <name val="Arial"/>
      <family val="2"/>
      <charset val="1"/>
    </font>
    <font>
      <sz val="9"/>
      <color rgb="FF006699"/>
      <name val="Courier New"/>
      <family val="3"/>
      <charset val="1"/>
    </font>
  </fonts>
  <fills count="12">
    <fill>
      <patternFill patternType="none"/>
    </fill>
    <fill>
      <patternFill patternType="gray125"/>
    </fill>
    <fill>
      <patternFill patternType="solid">
        <fgColor rgb="FFFFFFCC"/>
        <bgColor rgb="FFFFFFFF"/>
      </patternFill>
    </fill>
    <fill>
      <patternFill patternType="solid">
        <fgColor theme="3" tint="0.7999"/>
        <bgColor rgb="FFD9D9D9"/>
      </patternFill>
    </fill>
    <fill>
      <patternFill patternType="solid">
        <fgColor theme="3" tint="0.3999"/>
        <bgColor rgb="FF808080"/>
      </patternFill>
    </fill>
    <fill>
      <patternFill patternType="solid">
        <fgColor theme="0" tint="-0.35"/>
        <bgColor rgb="FF8EB4E3"/>
      </patternFill>
    </fill>
    <fill>
      <patternFill patternType="solid">
        <fgColor theme="1"/>
        <bgColor rgb="FF003300"/>
      </patternFill>
    </fill>
    <fill>
      <patternFill patternType="solid">
        <fgColor rgb="FFFFFF00"/>
        <bgColor rgb="FFFFFF00"/>
      </patternFill>
    </fill>
    <fill>
      <patternFill patternType="solid">
        <fgColor rgb="FFFF0000"/>
        <bgColor rgb="FF9C0006"/>
      </patternFill>
    </fill>
    <fill>
      <patternFill patternType="solid">
        <fgColor theme="0"/>
        <bgColor rgb="FFFFFFCC"/>
      </patternFill>
    </fill>
    <fill>
      <patternFill patternType="solid">
        <fgColor theme="3" tint="0.5999"/>
        <bgColor rgb="FF9999FF"/>
      </patternFill>
    </fill>
    <fill>
      <patternFill patternType="solid">
        <fgColor theme="0" tint="-0.15"/>
        <bgColor rgb="FFC6D9F1"/>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medium"/>
      <right style="medium"/>
      <top style="medium"/>
      <bottom style="medium"/>
      <diagonal/>
    </border>
    <border diagonalUp="false" diagonalDown="false">
      <left/>
      <right style="medium"/>
      <top style="medium"/>
      <bottom/>
      <diagonal/>
    </border>
    <border diagonalUp="false" diagonalDown="false">
      <left/>
      <right style="medium"/>
      <top/>
      <bottom style="mediu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6"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24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5"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6"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center" vertical="bottom" textRotation="0" wrapText="tru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top" textRotation="0" wrapText="tru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left" vertical="center" textRotation="0" wrapText="true" indent="5" shrinkToFit="false"/>
      <protection locked="true" hidden="false"/>
    </xf>
    <xf numFmtId="164" fontId="13" fillId="0" borderId="0" xfId="0" applyFont="true" applyBorder="false" applyAlignment="true" applyProtection="true">
      <alignment horizontal="left" vertical="bottom" textRotation="0" wrapText="false" indent="5" shrinkToFit="false"/>
      <protection locked="true" hidden="false"/>
    </xf>
    <xf numFmtId="164" fontId="4" fillId="0" borderId="0" xfId="0" applyFont="true" applyBorder="false" applyAlignment="true" applyProtection="true">
      <alignment horizontal="general" vertical="top" textRotation="0" wrapText="true" indent="0" shrinkToFit="false"/>
      <protection locked="true" hidden="false"/>
    </xf>
    <xf numFmtId="164" fontId="8" fillId="0" borderId="0" xfId="0" applyFont="true" applyBorder="false" applyAlignment="true" applyProtection="true">
      <alignment horizontal="general" vertical="bottom" textRotation="0" wrapText="true" indent="0" shrinkToFit="false"/>
      <protection locked="true" hidden="false"/>
    </xf>
    <xf numFmtId="164" fontId="12" fillId="0" borderId="0" xfId="0" applyFont="true" applyBorder="false" applyAlignment="true" applyProtection="true">
      <alignment horizontal="general" vertical="bottom" textRotation="0" wrapText="true" indent="0" shrinkToFit="false"/>
      <protection locked="true" hidden="false"/>
    </xf>
    <xf numFmtId="164" fontId="14" fillId="0" borderId="0" xfId="0" applyFont="true" applyBorder="false" applyAlignment="true" applyProtection="true">
      <alignment horizontal="general" vertical="top" textRotation="0" wrapText="true" indent="0" shrinkToFit="false"/>
      <protection locked="true" hidden="false"/>
    </xf>
    <xf numFmtId="164" fontId="8" fillId="0" borderId="0" xfId="0" applyFont="true" applyBorder="false" applyAlignment="true" applyProtection="true">
      <alignment horizontal="left" vertical="top" textRotation="0" wrapText="true" indent="0" shrinkToFit="false"/>
      <protection locked="true" hidden="false"/>
    </xf>
    <xf numFmtId="164" fontId="16" fillId="0" borderId="0" xfId="20" applyFont="true" applyBorder="true" applyAlignment="true" applyProtection="true">
      <alignment horizontal="general" vertical="bottom" textRotation="0" wrapText="false" indent="0" shrinkToFit="false"/>
      <protection locked="true" hidden="false"/>
    </xf>
    <xf numFmtId="164" fontId="8" fillId="2" borderId="0" xfId="0" applyFont="true" applyBorder="false" applyAlignment="true" applyProtection="true">
      <alignment horizontal="general" vertical="top" textRotation="0" wrapText="true" indent="0" shrinkToFit="false"/>
      <protection locked="true" hidden="false"/>
    </xf>
    <xf numFmtId="164" fontId="8" fillId="0" borderId="0" xfId="0" applyFont="true" applyBorder="false" applyAlignment="true" applyProtection="true">
      <alignment horizontal="general" vertical="top" textRotation="0" wrapText="true" indent="0" shrinkToFit="false"/>
      <protection locked="true" hidden="false"/>
    </xf>
    <xf numFmtId="164" fontId="8" fillId="3" borderId="0" xfId="0" applyFont="true" applyBorder="false" applyAlignment="true" applyProtection="true">
      <alignment horizontal="general" vertical="top" textRotation="0" wrapText="true" indent="0" shrinkToFit="false"/>
      <protection locked="true" hidden="false"/>
    </xf>
    <xf numFmtId="164" fontId="14" fillId="4" borderId="0" xfId="0" applyFont="true" applyBorder="false" applyAlignment="true" applyProtection="true">
      <alignment horizontal="general" vertical="top" textRotation="0" wrapText="true" indent="0" shrinkToFit="false"/>
      <protection locked="true" hidden="false"/>
    </xf>
    <xf numFmtId="164" fontId="8" fillId="5" borderId="0" xfId="0" applyFont="true" applyBorder="false" applyAlignment="true" applyProtection="true">
      <alignment horizontal="left" vertical="top" textRotation="0" wrapText="true" indent="0" shrinkToFit="false"/>
      <protection locked="true" hidden="false"/>
    </xf>
    <xf numFmtId="164" fontId="14" fillId="0" borderId="0" xfId="0" applyFont="true" applyBorder="false" applyAlignment="true" applyProtection="true">
      <alignment horizontal="general" vertical="center" textRotation="0" wrapText="true" indent="0" shrinkToFit="false"/>
      <protection locked="true" hidden="false"/>
    </xf>
    <xf numFmtId="164" fontId="4" fillId="0" borderId="0" xfId="0" applyFont="true" applyBorder="false" applyAlignment="true" applyProtection="true">
      <alignment horizontal="general" vertical="center" textRotation="0" wrapText="true" indent="0" shrinkToFit="false"/>
      <protection locked="true" hidden="false"/>
    </xf>
    <xf numFmtId="164" fontId="8" fillId="0" borderId="0" xfId="0" applyFont="true" applyBorder="false" applyAlignment="true" applyProtection="true">
      <alignment horizontal="right" vertical="bottom" textRotation="0" wrapText="false" indent="0" shrinkToFit="false"/>
      <protection locked="true" hidden="false"/>
    </xf>
    <xf numFmtId="164" fontId="8" fillId="0" borderId="0" xfId="0" applyFont="true" applyBorder="false" applyAlignment="true" applyProtection="true">
      <alignment horizontal="left" vertical="bottom" textRotation="0" wrapText="false" indent="0" shrinkToFit="false"/>
      <protection locked="true" hidden="false"/>
    </xf>
    <xf numFmtId="166" fontId="8" fillId="0" borderId="0" xfId="0" applyFont="true" applyBorder="false" applyAlignment="true" applyProtection="true">
      <alignment horizontal="general" vertical="bottom" textRotation="0" wrapText="false" indent="0" shrinkToFit="false"/>
      <protection locked="true" hidden="false"/>
    </xf>
    <xf numFmtId="166" fontId="13"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0" shrinkToFit="false"/>
      <protection locked="true" hidden="false"/>
    </xf>
    <xf numFmtId="164" fontId="8" fillId="0" borderId="1" xfId="0" applyFont="true" applyBorder="true" applyAlignment="true" applyProtection="true">
      <alignment horizontal="general" vertical="bottom" textRotation="0" wrapText="false" indent="0" shrinkToFit="false"/>
      <protection locked="true" hidden="false"/>
    </xf>
    <xf numFmtId="166" fontId="8" fillId="0" borderId="1" xfId="0" applyFont="true" applyBorder="true" applyAlignment="true" applyProtection="true">
      <alignment horizontal="general" vertical="bottom" textRotation="0" wrapText="false" indent="0" shrinkToFit="false"/>
      <protection locked="true" hidden="false"/>
    </xf>
    <xf numFmtId="166" fontId="13" fillId="0" borderId="1" xfId="0" applyFont="true" applyBorder="true" applyAlignment="true" applyProtection="true">
      <alignment horizontal="general" vertical="bottom" textRotation="0" wrapText="false" indent="0" shrinkToFit="false"/>
      <protection locked="true" hidden="false"/>
    </xf>
    <xf numFmtId="164" fontId="8" fillId="0" borderId="1" xfId="0" applyFont="true" applyBorder="true" applyAlignment="true" applyProtection="true">
      <alignment horizontal="right" vertical="bottom" textRotation="0" wrapText="false" indent="0" shrinkToFit="false"/>
      <protection locked="true" hidden="false"/>
    </xf>
    <xf numFmtId="164" fontId="8" fillId="0" borderId="1" xfId="0" applyFont="true" applyBorder="true" applyAlignment="true" applyProtection="true">
      <alignment horizontal="left"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6" fontId="8" fillId="0" borderId="0" xfId="0" applyFont="true" applyBorder="false" applyAlignment="true" applyProtection="true">
      <alignment horizontal="right" vertical="bottom" textRotation="0" wrapText="false" indent="0" shrinkToFit="false"/>
      <protection locked="true" hidden="false"/>
    </xf>
    <xf numFmtId="166" fontId="8" fillId="0" borderId="0" xfId="0" applyFont="true" applyBorder="false" applyAlignment="true" applyProtection="true">
      <alignment horizontal="left" vertical="bottom" textRotation="0" wrapText="false" indent="0" shrinkToFit="false"/>
      <protection locked="true" hidden="false"/>
    </xf>
    <xf numFmtId="164" fontId="19" fillId="6" borderId="0" xfId="0" applyFont="true" applyBorder="false" applyAlignment="true" applyProtection="true">
      <alignment horizontal="general" vertical="bottom" textRotation="0" wrapText="false" indent="0" shrinkToFit="false"/>
      <protection locked="true" hidden="false"/>
    </xf>
    <xf numFmtId="164" fontId="8" fillId="6" borderId="0" xfId="0" applyFont="true" applyBorder="false" applyAlignment="true" applyProtection="true">
      <alignment horizontal="general" vertical="bottom" textRotation="0" wrapText="false" indent="0" shrinkToFit="false"/>
      <protection locked="true" hidden="false"/>
    </xf>
    <xf numFmtId="166" fontId="8" fillId="6" borderId="0" xfId="0" applyFont="true" applyBorder="false" applyAlignment="true" applyProtection="true">
      <alignment horizontal="general" vertical="bottom" textRotation="0" wrapText="false" indent="0" shrinkToFit="false"/>
      <protection locked="true" hidden="false"/>
    </xf>
    <xf numFmtId="166" fontId="13" fillId="6" borderId="0" xfId="0" applyFont="true" applyBorder="false" applyAlignment="true" applyProtection="true">
      <alignment horizontal="general" vertical="bottom" textRotation="0" wrapText="false" indent="0" shrinkToFit="false"/>
      <protection locked="true" hidden="false"/>
    </xf>
    <xf numFmtId="164" fontId="8" fillId="6" borderId="0" xfId="0" applyFont="true" applyBorder="false" applyAlignment="true" applyProtection="true">
      <alignment horizontal="right" vertical="bottom" textRotation="0" wrapText="false" indent="0" shrinkToFit="false"/>
      <protection locked="true" hidden="false"/>
    </xf>
    <xf numFmtId="164" fontId="8" fillId="6" borderId="0" xfId="0" applyFont="true" applyBorder="false" applyAlignment="true" applyProtection="true">
      <alignment horizontal="left" vertical="bottom" textRotation="0" wrapText="fals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6" fontId="14" fillId="0" borderId="0" xfId="0" applyFont="true" applyBorder="false" applyAlignment="true" applyProtection="true">
      <alignment horizontal="general" vertical="bottom" textRotation="0" wrapText="false" indent="0" shrinkToFit="false"/>
      <protection locked="true" hidden="false"/>
    </xf>
    <xf numFmtId="166" fontId="17" fillId="0" borderId="0" xfId="0" applyFont="true" applyBorder="false" applyAlignment="true" applyProtection="true">
      <alignment horizontal="general" vertical="bottom" textRotation="0" wrapText="false" indent="0" shrinkToFit="false"/>
      <protection locked="true" hidden="false"/>
    </xf>
    <xf numFmtId="164" fontId="23" fillId="0" borderId="0" xfId="0" applyFont="true" applyBorder="false" applyAlignment="true" applyProtection="true">
      <alignment horizontal="general" vertical="bottom" textRotation="0" wrapText="false" indent="0" shrinkToFit="false"/>
      <protection locked="true" hidden="false"/>
    </xf>
    <xf numFmtId="166" fontId="19" fillId="6" borderId="0" xfId="0" applyFont="true" applyBorder="false" applyAlignment="true" applyProtection="true">
      <alignment horizontal="right" vertical="bottom" textRotation="0" wrapText="false" indent="0" shrinkToFit="false"/>
      <protection locked="true" hidden="false"/>
    </xf>
    <xf numFmtId="164" fontId="19" fillId="6" borderId="0" xfId="0" applyFont="true" applyBorder="false" applyAlignment="true" applyProtection="true">
      <alignment horizontal="right" vertical="bottom" textRotation="0" wrapText="false" indent="0" shrinkToFit="false"/>
      <protection locked="true" hidden="false"/>
    </xf>
    <xf numFmtId="166" fontId="19" fillId="6" borderId="0" xfId="0" applyFont="true" applyBorder="false" applyAlignment="true" applyProtection="true">
      <alignment horizontal="left" vertical="bottom" textRotation="0" wrapText="false" indent="0" shrinkToFit="false"/>
      <protection locked="true" hidden="false"/>
    </xf>
    <xf numFmtId="164" fontId="19" fillId="6" borderId="0" xfId="0" applyFont="true" applyBorder="false" applyAlignment="true" applyProtection="true">
      <alignment horizontal="left" vertical="bottom" textRotation="0" wrapText="false" indent="0" shrinkToFit="false"/>
      <protection locked="true" hidden="false"/>
    </xf>
    <xf numFmtId="164" fontId="19" fillId="6" borderId="0" xfId="0" applyFont="true" applyBorder="false" applyAlignment="true" applyProtection="true">
      <alignment horizontal="center" vertical="bottom" textRotation="0" wrapText="false" indent="0" shrinkToFit="false"/>
      <protection locked="true" hidden="false"/>
    </xf>
    <xf numFmtId="164" fontId="24" fillId="6" borderId="0" xfId="0" applyFont="true" applyBorder="false" applyAlignment="true" applyProtection="true">
      <alignment horizontal="general" vertical="bottom" textRotation="0" wrapText="false" indent="0" shrinkToFit="false"/>
      <protection locked="true" hidden="false"/>
    </xf>
    <xf numFmtId="166" fontId="23" fillId="0" borderId="0" xfId="0" applyFont="true" applyBorder="false" applyAlignment="true" applyProtection="true">
      <alignment horizontal="right" vertical="bottom" textRotation="0" wrapText="false" indent="0" shrinkToFit="false"/>
      <protection locked="true" hidden="false"/>
    </xf>
    <xf numFmtId="164" fontId="23" fillId="0" borderId="0" xfId="0" applyFont="true" applyBorder="false" applyAlignment="true" applyProtection="true">
      <alignment horizontal="right" vertical="bottom" textRotation="0" wrapText="false" indent="0" shrinkToFit="false"/>
      <protection locked="true" hidden="false"/>
    </xf>
    <xf numFmtId="164" fontId="23" fillId="0" borderId="0" xfId="0" applyFont="true" applyBorder="false" applyAlignment="true" applyProtection="true">
      <alignment horizontal="left" vertical="bottom" textRotation="0" wrapText="false" indent="0" shrinkToFit="false"/>
      <protection locked="true" hidden="false"/>
    </xf>
    <xf numFmtId="166" fontId="8" fillId="0" borderId="0" xfId="0" applyFont="true" applyBorder="true" applyAlignment="true" applyProtection="true">
      <alignment horizontal="general" vertical="bottom" textRotation="0" wrapText="false" indent="0" shrinkToFit="false"/>
      <protection locked="true" hidden="false"/>
    </xf>
    <xf numFmtId="166" fontId="8" fillId="7" borderId="2" xfId="0" applyFont="true" applyBorder="true" applyAlignment="true" applyProtection="true">
      <alignment horizontal="general" vertical="bottom" textRotation="0" wrapText="false" indent="0" shrinkToFit="false"/>
      <protection locked="false" hidden="false"/>
    </xf>
    <xf numFmtId="164" fontId="8" fillId="0" borderId="0" xfId="0" applyFont="true" applyBorder="false" applyAlignment="true" applyProtection="true">
      <alignment horizontal="center" vertical="bottom" textRotation="0" wrapText="false" indent="0" shrinkToFit="false"/>
      <protection locked="true" hidden="false"/>
    </xf>
    <xf numFmtId="167" fontId="8" fillId="0" borderId="2" xfId="0" applyFont="true" applyBorder="true" applyAlignment="true" applyProtection="true">
      <alignment horizontal="general" vertical="bottom" textRotation="0" wrapText="false" indent="0" shrinkToFit="false"/>
      <protection locked="true" hidden="false"/>
    </xf>
    <xf numFmtId="167" fontId="8" fillId="0" borderId="0" xfId="0" applyFont="true" applyBorder="false" applyAlignment="true" applyProtection="true">
      <alignment horizontal="general" vertical="bottom" textRotation="0" wrapText="false" indent="0" shrinkToFit="false"/>
      <protection locked="true" hidden="false"/>
    </xf>
    <xf numFmtId="167" fontId="13" fillId="8" borderId="2" xfId="0" applyFont="true" applyBorder="true" applyAlignment="true" applyProtection="true">
      <alignment horizontal="general" vertical="bottom" textRotation="0" wrapText="false" indent="0" shrinkToFit="false"/>
      <protection locked="false" hidden="false"/>
    </xf>
    <xf numFmtId="164" fontId="16" fillId="9" borderId="0" xfId="20" applyFont="true" applyBorder="true" applyAlignment="true" applyProtection="true">
      <alignment horizontal="general" vertical="bottom" textRotation="0" wrapText="false" indent="0" shrinkToFit="false"/>
      <protection locked="false" hidden="false"/>
    </xf>
    <xf numFmtId="164" fontId="16" fillId="9" borderId="0" xfId="20" applyFont="true" applyBorder="true" applyAlignment="true" applyProtection="true">
      <alignment horizontal="general" vertical="bottom" textRotation="0" wrapText="false" indent="0" shrinkToFit="false"/>
      <protection locked="true" hidden="false"/>
    </xf>
    <xf numFmtId="168" fontId="8" fillId="0" borderId="0" xfId="0" applyFont="true" applyBorder="true" applyAlignment="true" applyProtection="true">
      <alignment horizontal="general" vertical="bottom" textRotation="0" wrapText="false" indent="0" shrinkToFit="false"/>
      <protection locked="true" hidden="false"/>
    </xf>
    <xf numFmtId="168" fontId="17" fillId="10" borderId="3" xfId="0" applyFont="true" applyBorder="true" applyAlignment="true" applyProtection="true">
      <alignment horizontal="general" vertical="bottom" textRotation="0" wrapText="false" indent="0" shrinkToFit="false"/>
      <protection locked="false" hidden="false"/>
    </xf>
    <xf numFmtId="168" fontId="8" fillId="0" borderId="0" xfId="0" applyFont="true" applyBorder="false" applyAlignment="true" applyProtection="true">
      <alignment horizontal="right" vertical="bottom" textRotation="0" wrapText="false" indent="0" shrinkToFit="false"/>
      <protection locked="true" hidden="false"/>
    </xf>
    <xf numFmtId="168" fontId="8" fillId="0" borderId="0" xfId="0" applyFont="true" applyBorder="false" applyAlignment="true" applyProtection="true">
      <alignment horizontal="center" vertical="bottom" textRotation="0" wrapText="false" indent="0" shrinkToFit="false"/>
      <protection locked="true" hidden="false"/>
    </xf>
    <xf numFmtId="168" fontId="8" fillId="0" borderId="0" xfId="0" applyFont="true" applyBorder="false" applyAlignment="true" applyProtection="true">
      <alignment horizontal="left" vertical="bottom" textRotation="0" wrapText="false" indent="0" shrinkToFit="false"/>
      <protection locked="true" hidden="false"/>
    </xf>
    <xf numFmtId="164" fontId="16" fillId="0" borderId="0" xfId="20" applyFont="true" applyBorder="true" applyAlignment="true" applyProtection="true">
      <alignment horizontal="general" vertical="bottom" textRotation="0" wrapText="false" indent="0" shrinkToFit="false"/>
      <protection locked="false" hidden="false"/>
    </xf>
    <xf numFmtId="168" fontId="13" fillId="10" borderId="2" xfId="0" applyFont="true" applyBorder="true" applyAlignment="true" applyProtection="true">
      <alignment horizontal="general" vertical="bottom" textRotation="0" wrapText="false" indent="0" shrinkToFit="false"/>
      <protection locked="false" hidden="false"/>
    </xf>
    <xf numFmtId="164" fontId="24" fillId="6" borderId="0" xfId="0" applyFont="true" applyBorder="false" applyAlignment="true" applyProtection="true">
      <alignment horizontal="right" vertical="bottom" textRotation="0" wrapText="false" indent="0" shrinkToFit="false"/>
      <protection locked="true" hidden="false"/>
    </xf>
    <xf numFmtId="164" fontId="24" fillId="6" borderId="0" xfId="0" applyFont="true" applyBorder="false" applyAlignment="true" applyProtection="true">
      <alignment horizontal="left" vertical="bottom" textRotation="0" wrapText="false" indent="0" shrinkToFit="false"/>
      <protection locked="true" hidden="false"/>
    </xf>
    <xf numFmtId="164" fontId="25" fillId="6" borderId="0" xfId="0" applyFont="true" applyBorder="false" applyAlignment="true" applyProtection="true">
      <alignment horizontal="general" vertical="bottom" textRotation="0" wrapText="false" indent="0" shrinkToFit="false"/>
      <protection locked="true" hidden="false"/>
    </xf>
    <xf numFmtId="168" fontId="14" fillId="0" borderId="0" xfId="0" applyFont="true" applyBorder="false" applyAlignment="true" applyProtection="true">
      <alignment horizontal="general" vertical="bottom" textRotation="0" wrapText="false" indent="0" shrinkToFit="false"/>
      <protection locked="true" hidden="false"/>
    </xf>
    <xf numFmtId="168" fontId="14" fillId="0" borderId="2" xfId="0" applyFont="true" applyBorder="true" applyAlignment="true" applyProtection="true">
      <alignment horizontal="general" vertical="bottom" textRotation="0" wrapText="false" indent="0" shrinkToFit="false"/>
      <protection locked="true" hidden="false"/>
    </xf>
    <xf numFmtId="164" fontId="26" fillId="0" borderId="0" xfId="0" applyFont="true" applyBorder="false" applyAlignment="true" applyProtection="true">
      <alignment horizontal="general" vertical="bottom" textRotation="0" wrapText="false" indent="0" shrinkToFit="false"/>
      <protection locked="true" hidden="false"/>
    </xf>
    <xf numFmtId="164" fontId="27" fillId="0" borderId="0" xfId="0" applyFont="true" applyBorder="false" applyAlignment="true" applyProtection="true">
      <alignment horizontal="general" vertical="top" textRotation="0" wrapText="false" indent="0" shrinkToFit="false"/>
      <protection locked="true" hidden="false"/>
    </xf>
    <xf numFmtId="164" fontId="24" fillId="9" borderId="0" xfId="0" applyFont="true" applyBorder="false" applyAlignment="true" applyProtection="true">
      <alignment horizontal="general" vertical="bottom" textRotation="0" wrapText="false" indent="0" shrinkToFit="false"/>
      <protection locked="true" hidden="false"/>
    </xf>
    <xf numFmtId="164" fontId="24" fillId="9" borderId="0" xfId="0" applyFont="true" applyBorder="true" applyAlignment="true" applyProtection="true">
      <alignment horizontal="general" vertical="bottom" textRotation="0" wrapText="false" indent="0" shrinkToFit="false"/>
      <protection locked="true" hidden="false"/>
    </xf>
    <xf numFmtId="167" fontId="24" fillId="9" borderId="0" xfId="0" applyFont="true" applyBorder="true" applyAlignment="true" applyProtection="true">
      <alignment horizontal="general" vertical="bottom" textRotation="0" wrapText="false" indent="0" shrinkToFit="false"/>
      <protection locked="true" hidden="false"/>
    </xf>
    <xf numFmtId="164" fontId="24" fillId="9" borderId="0" xfId="0" applyFont="true" applyBorder="true" applyAlignment="true" applyProtection="true">
      <alignment horizontal="right" vertical="bottom" textRotation="0" wrapText="false" indent="0" shrinkToFit="false"/>
      <protection locked="true" hidden="false"/>
    </xf>
    <xf numFmtId="164" fontId="24" fillId="9" borderId="0" xfId="0" applyFont="true" applyBorder="true" applyAlignment="true" applyProtection="true">
      <alignment horizontal="left" vertical="bottom" textRotation="0" wrapText="false" indent="0" shrinkToFit="false"/>
      <protection locked="true" hidden="false"/>
    </xf>
    <xf numFmtId="167" fontId="12" fillId="0" borderId="0" xfId="0" applyFont="true" applyBorder="false" applyAlignment="true" applyProtection="true">
      <alignment horizontal="general" vertical="bottom" textRotation="0" wrapText="false" indent="0" shrinkToFit="false"/>
      <protection locked="true" hidden="false"/>
    </xf>
    <xf numFmtId="166" fontId="12" fillId="0" borderId="0" xfId="0" applyFont="true" applyBorder="false" applyAlignment="true" applyProtection="true">
      <alignment horizontal="general" vertical="bottom" textRotation="0" wrapText="false" indent="0" shrinkToFit="false"/>
      <protection locked="true" hidden="false"/>
    </xf>
    <xf numFmtId="164" fontId="30" fillId="0" borderId="0" xfId="0" applyFont="true" applyBorder="true" applyAlignment="true" applyProtection="true">
      <alignment horizontal="general" vertical="bottom" textRotation="0" wrapText="false" indent="0" shrinkToFit="false"/>
      <protection locked="true" hidden="false"/>
    </xf>
    <xf numFmtId="167" fontId="12" fillId="0" borderId="0" xfId="0" applyFont="true" applyBorder="true" applyAlignment="true" applyProtection="true">
      <alignment horizontal="general" vertical="bottom" textRotation="0" wrapText="false" indent="0" shrinkToFit="false"/>
      <protection locked="true" hidden="false"/>
    </xf>
    <xf numFmtId="166" fontId="12" fillId="0" borderId="0" xfId="0" applyFont="true" applyBorder="true" applyAlignment="true" applyProtection="true">
      <alignment horizontal="general" vertical="bottom" textRotation="0" wrapText="false" indent="0" shrinkToFit="false"/>
      <protection locked="true" hidden="false"/>
    </xf>
    <xf numFmtId="164" fontId="12" fillId="9" borderId="0" xfId="0" applyFont="true" applyBorder="false" applyAlignment="true" applyProtection="true">
      <alignment horizontal="general" vertical="bottom" textRotation="0" wrapText="false" indent="0" shrinkToFit="false"/>
      <protection locked="true" hidden="false"/>
    </xf>
    <xf numFmtId="164" fontId="30" fillId="0" borderId="1" xfId="0" applyFont="true" applyBorder="true" applyAlignment="true" applyProtection="true">
      <alignment horizontal="general" vertical="top" textRotation="0" wrapText="false" indent="0" shrinkToFit="false"/>
      <protection locked="true" hidden="false"/>
    </xf>
    <xf numFmtId="167" fontId="12" fillId="0" borderId="1" xfId="0" applyFont="true" applyBorder="true" applyAlignment="true" applyProtection="true">
      <alignment horizontal="general" vertical="bottom" textRotation="0" wrapText="false" indent="0" shrinkToFit="false"/>
      <protection locked="true" hidden="false"/>
    </xf>
    <xf numFmtId="166" fontId="12" fillId="0" borderId="1" xfId="0" applyFont="true" applyBorder="tru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general" vertical="top" textRotation="0" wrapText="false" indent="0" shrinkToFit="false"/>
      <protection locked="true" hidden="false"/>
    </xf>
    <xf numFmtId="167" fontId="12" fillId="6" borderId="0" xfId="0" applyFont="true" applyBorder="true" applyAlignment="true" applyProtection="true">
      <alignment horizontal="general" vertical="bottom" textRotation="0" wrapText="false" indent="0" shrinkToFit="false"/>
      <protection locked="true" hidden="false"/>
    </xf>
    <xf numFmtId="166" fontId="12" fillId="6" borderId="0" xfId="0" applyFont="true" applyBorder="false" applyAlignment="true" applyProtection="true">
      <alignment horizontal="general" vertical="bottom" textRotation="0" wrapText="false" indent="0" shrinkToFit="false"/>
      <protection locked="true" hidden="false"/>
    </xf>
    <xf numFmtId="167" fontId="20" fillId="7" borderId="2" xfId="0" applyFont="true" applyBorder="true" applyAlignment="true" applyProtection="true">
      <alignment horizontal="general" vertical="bottom" textRotation="0" wrapText="false" indent="0" shrinkToFit="false"/>
      <protection locked="false" hidden="false"/>
    </xf>
    <xf numFmtId="164" fontId="12" fillId="9" borderId="0" xfId="0" applyFont="true" applyBorder="true" applyAlignment="true" applyProtection="true">
      <alignment horizontal="general" vertical="bottom" textRotation="0" wrapText="false" indent="0" shrinkToFit="false"/>
      <protection locked="true" hidden="false"/>
    </xf>
    <xf numFmtId="167" fontId="20" fillId="0" borderId="0" xfId="0" applyFont="true" applyBorder="true" applyAlignment="true" applyProtection="true">
      <alignment horizontal="general" vertical="bottom" textRotation="0" wrapText="false" indent="0" shrinkToFit="false"/>
      <protection locked="false" hidden="false"/>
    </xf>
    <xf numFmtId="164" fontId="32" fillId="0" borderId="0" xfId="0" applyFont="true" applyBorder="false" applyAlignment="true" applyProtection="true">
      <alignment horizontal="general" vertical="bottom" textRotation="0" wrapText="false" indent="0" shrinkToFit="false"/>
      <protection locked="true" hidden="false"/>
    </xf>
    <xf numFmtId="166" fontId="32"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general" vertical="bottom" textRotation="0" wrapText="false" indent="0" shrinkToFit="false"/>
      <protection locked="true" hidden="false"/>
    </xf>
    <xf numFmtId="167" fontId="4" fillId="0" borderId="2" xfId="0" applyFont="true" applyBorder="true" applyAlignment="true" applyProtection="true">
      <alignment horizontal="general" vertical="bottom" textRotation="0" wrapText="false" indent="0" shrinkToFit="false"/>
      <protection locked="true" hidden="false"/>
    </xf>
    <xf numFmtId="169" fontId="20" fillId="7" borderId="2" xfId="0" applyFont="true" applyBorder="true" applyAlignment="true" applyProtection="true">
      <alignment horizontal="general" vertical="bottom" textRotation="0" wrapText="false" indent="0" shrinkToFit="false"/>
      <protection locked="false" hidden="false"/>
    </xf>
    <xf numFmtId="164" fontId="4" fillId="9" borderId="0" xfId="0" applyFont="true" applyBorder="false" applyAlignment="true" applyProtection="true">
      <alignment horizontal="general" vertical="bottom" textRotation="0" wrapText="false" indent="0" shrinkToFit="false"/>
      <protection locked="true" hidden="false"/>
    </xf>
    <xf numFmtId="169" fontId="12" fillId="9" borderId="2" xfId="0" applyFont="true" applyBorder="true" applyAlignment="true" applyProtection="true">
      <alignment horizontal="general" vertical="bottom" textRotation="0" wrapText="false" indent="0" shrinkToFit="false"/>
      <protection locked="true" hidden="false"/>
    </xf>
    <xf numFmtId="166" fontId="12" fillId="9" borderId="0" xfId="0" applyFont="true" applyBorder="false" applyAlignment="true" applyProtection="true">
      <alignment horizontal="general" vertical="bottom" textRotation="0" wrapText="false" indent="0" shrinkToFit="false"/>
      <protection locked="true" hidden="false"/>
    </xf>
    <xf numFmtId="167" fontId="12" fillId="0" borderId="2" xfId="0" applyFont="true" applyBorder="true" applyAlignment="true" applyProtection="true">
      <alignment horizontal="general" vertical="bottom" textRotation="0" wrapText="false" indent="0" shrinkToFit="false"/>
      <protection locked="true" hidden="false"/>
    </xf>
    <xf numFmtId="166" fontId="4" fillId="0" borderId="0" xfId="0" applyFont="true" applyBorder="true" applyAlignment="true" applyProtection="true">
      <alignment horizontal="left"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7" fontId="22" fillId="0" borderId="2" xfId="0" applyFont="true" applyBorder="true" applyAlignment="true" applyProtection="true">
      <alignment horizontal="general" vertical="bottom" textRotation="0" wrapText="false" indent="0" shrinkToFit="false"/>
      <protection locked="true" hidden="false"/>
    </xf>
    <xf numFmtId="168" fontId="22" fillId="0" borderId="0" xfId="0" applyFont="true" applyBorder="true" applyAlignment="true" applyProtection="true">
      <alignment horizontal="general" vertical="bottom" textRotation="0" wrapText="false" indent="0" shrinkToFit="false"/>
      <protection locked="true" hidden="false"/>
    </xf>
    <xf numFmtId="166" fontId="12" fillId="0" borderId="0" xfId="0" applyFont="true" applyBorder="true" applyAlignment="true" applyProtection="true">
      <alignment horizontal="left" vertical="bottom" textRotation="0" wrapText="false" indent="0" shrinkToFit="false"/>
      <protection locked="true" hidden="false"/>
    </xf>
    <xf numFmtId="164" fontId="33" fillId="0" borderId="0" xfId="0" applyFont="true" applyBorder="true" applyAlignment="true" applyProtection="true">
      <alignment horizontal="general" vertical="bottom" textRotation="0" wrapText="false" indent="0" shrinkToFit="false"/>
      <protection locked="true" hidden="false"/>
    </xf>
    <xf numFmtId="167" fontId="22" fillId="8" borderId="2" xfId="0" applyFont="true" applyBorder="true" applyAlignment="true" applyProtection="true">
      <alignment horizontal="right" vertical="bottom" textRotation="0" wrapText="false" indent="0" shrinkToFit="false"/>
      <protection locked="true" hidden="false"/>
    </xf>
    <xf numFmtId="164" fontId="32" fillId="9" borderId="0" xfId="0" applyFont="true" applyBorder="false" applyAlignment="true" applyProtection="true">
      <alignment horizontal="general" vertical="bottom" textRotation="0" wrapText="false" indent="0" shrinkToFit="false"/>
      <protection locked="true" hidden="false"/>
    </xf>
    <xf numFmtId="167" fontId="22" fillId="0" borderId="0" xfId="0" applyFont="true" applyBorder="true" applyAlignment="true" applyProtection="true">
      <alignment horizontal="right" vertical="bottom" textRotation="0" wrapText="false" indent="0" shrinkToFit="false"/>
      <protection locked="true" hidden="false"/>
    </xf>
    <xf numFmtId="170" fontId="20" fillId="0" borderId="0" xfId="0" applyFont="true" applyBorder="true" applyAlignment="true" applyProtection="true">
      <alignment horizontal="general" vertical="bottom" textRotation="0" wrapText="false" indent="0" shrinkToFit="false"/>
      <protection locked="true" hidden="false"/>
    </xf>
    <xf numFmtId="164" fontId="25" fillId="0" borderId="0" xfId="0" applyFont="true" applyBorder="true" applyAlignment="true" applyProtection="true">
      <alignment horizontal="general" vertical="bottom" textRotation="0" wrapText="false" indent="0" shrinkToFit="false"/>
      <protection locked="true" hidden="false"/>
    </xf>
    <xf numFmtId="164" fontId="33" fillId="0" borderId="0" xfId="0" applyFont="true" applyBorder="false" applyAlignment="true" applyProtection="true">
      <alignment horizontal="general" vertical="bottom" textRotation="0" wrapText="false" indent="0" shrinkToFit="false"/>
      <protection locked="true" hidden="false"/>
    </xf>
    <xf numFmtId="167" fontId="33" fillId="6" borderId="0" xfId="0" applyFont="true" applyBorder="false" applyAlignment="true" applyProtection="true">
      <alignment horizontal="general" vertical="bottom" textRotation="0" wrapText="false" indent="0" shrinkToFit="false"/>
      <protection locked="true" hidden="false"/>
    </xf>
    <xf numFmtId="166" fontId="33" fillId="6" borderId="0" xfId="0" applyFont="true" applyBorder="false" applyAlignment="true" applyProtection="true">
      <alignment horizontal="general" vertical="bottom" textRotation="0" wrapText="false" indent="0" shrinkToFit="false"/>
      <protection locked="true" hidden="false"/>
    </xf>
    <xf numFmtId="164" fontId="33" fillId="9" borderId="0" xfId="0" applyFont="true" applyBorder="false" applyAlignment="true" applyProtection="true">
      <alignment horizontal="general" vertical="bottom" textRotation="0" wrapText="false" indent="0" shrinkToFit="false"/>
      <protection locked="true" hidden="false"/>
    </xf>
    <xf numFmtId="167" fontId="33" fillId="0" borderId="0" xfId="0" applyFont="true" applyBorder="true" applyAlignment="true" applyProtection="true">
      <alignment horizontal="general" vertical="bottom" textRotation="0" wrapText="false" indent="0" shrinkToFit="false"/>
      <protection locked="true" hidden="false"/>
    </xf>
    <xf numFmtId="166" fontId="33" fillId="0" borderId="0" xfId="0" applyFont="true" applyBorder="true" applyAlignment="true" applyProtection="true">
      <alignment horizontal="general" vertical="bottom" textRotation="0" wrapText="false" indent="0" shrinkToFit="false"/>
      <protection locked="true" hidden="false"/>
    </xf>
    <xf numFmtId="166" fontId="33" fillId="0" borderId="0" xfId="0" applyFont="true" applyBorder="true" applyAlignment="true" applyProtection="true">
      <alignment horizontal="left" vertical="bottom" textRotation="0" wrapText="false" indent="0" shrinkToFit="false"/>
      <protection locked="true" hidden="false"/>
    </xf>
    <xf numFmtId="167" fontId="33" fillId="0" borderId="0" xfId="0" applyFont="true" applyBorder="false" applyAlignment="true" applyProtection="true">
      <alignment horizontal="general" vertical="bottom" textRotation="0" wrapText="false" indent="0" shrinkToFit="false"/>
      <protection locked="true" hidden="false"/>
    </xf>
    <xf numFmtId="166" fontId="33" fillId="0" borderId="0" xfId="0" applyFont="true" applyBorder="false" applyAlignment="true" applyProtection="true">
      <alignment horizontal="general" vertical="bottom" textRotation="0" wrapText="false" indent="0" shrinkToFit="false"/>
      <protection locked="true" hidden="false"/>
    </xf>
    <xf numFmtId="166" fontId="4" fillId="0" borderId="0" xfId="0" applyFont="true" applyBorder="false" applyAlignment="true" applyProtection="true">
      <alignment horizontal="left" vertical="bottom" textRotation="0" wrapText="false" indent="0" shrinkToFit="false"/>
      <protection locked="true" hidden="false"/>
    </xf>
    <xf numFmtId="164" fontId="20" fillId="7" borderId="2" xfId="0" applyFont="true" applyBorder="true" applyAlignment="true" applyProtection="true">
      <alignment horizontal="general" vertical="bottom" textRotation="0" wrapText="false" indent="0" shrinkToFit="false"/>
      <protection locked="false" hidden="false"/>
    </xf>
    <xf numFmtId="167" fontId="4" fillId="0" borderId="0" xfId="0" applyFont="true" applyBorder="true" applyAlignment="true" applyProtection="true">
      <alignment horizontal="general" vertical="bottom" textRotation="0" wrapText="false" indent="0" shrinkToFit="false"/>
      <protection locked="true" hidden="false"/>
    </xf>
    <xf numFmtId="167" fontId="22" fillId="11" borderId="2" xfId="0" applyFont="true" applyBorder="true" applyAlignment="true" applyProtection="true">
      <alignment horizontal="general" vertical="bottom" textRotation="0" wrapText="false" indent="0" shrinkToFit="false"/>
      <protection locked="true" hidden="false"/>
    </xf>
    <xf numFmtId="170" fontId="12" fillId="0" borderId="0" xfId="0" applyFont="true" applyBorder="true" applyAlignment="true" applyProtection="true">
      <alignment horizontal="general" vertical="bottom" textRotation="0" wrapText="false" indent="0" shrinkToFit="false"/>
      <protection locked="true" hidden="false"/>
    </xf>
    <xf numFmtId="164" fontId="34" fillId="0" borderId="0" xfId="0" applyFont="true" applyBorder="false" applyAlignment="true" applyProtection="true">
      <alignment horizontal="left" vertical="center" textRotation="0" wrapText="false" indent="1" shrinkToFit="false"/>
      <protection locked="true" hidden="false"/>
    </xf>
    <xf numFmtId="170" fontId="12" fillId="9" borderId="0" xfId="0" applyFont="true" applyBorder="false" applyAlignment="true" applyProtection="true">
      <alignment horizontal="general" vertical="bottom" textRotation="0" wrapText="false" indent="0" shrinkToFit="false"/>
      <protection locked="true" hidden="false"/>
    </xf>
    <xf numFmtId="171" fontId="12" fillId="9" borderId="0" xfId="0" applyFont="true" applyBorder="false" applyAlignment="true" applyProtection="true">
      <alignment horizontal="general" vertical="bottom" textRotation="0" wrapText="false" indent="0" shrinkToFit="false"/>
      <protection locked="true" hidden="false"/>
    </xf>
    <xf numFmtId="167" fontId="32" fillId="0" borderId="0" xfId="0" applyFont="true" applyBorder="false" applyAlignment="true" applyProtection="true">
      <alignment horizontal="general" vertical="bottom" textRotation="0" wrapText="false" indent="0" shrinkToFit="false"/>
      <protection locked="true" hidden="false"/>
    </xf>
    <xf numFmtId="164" fontId="32" fillId="0" borderId="0" xfId="0" applyFont="true" applyBorder="false" applyAlignment="true" applyProtection="true">
      <alignment horizontal="right" vertical="bottom" textRotation="0" wrapText="false" indent="0" shrinkToFit="false"/>
      <protection locked="true" hidden="false"/>
    </xf>
    <xf numFmtId="172" fontId="32" fillId="0" borderId="0" xfId="0" applyFont="true" applyBorder="false" applyAlignment="true" applyProtection="true">
      <alignment horizontal="general" vertical="bottom" textRotation="0" wrapText="false" indent="0" shrinkToFit="false"/>
      <protection locked="true" hidden="false"/>
    </xf>
    <xf numFmtId="164" fontId="36" fillId="0" borderId="1" xfId="0" applyFont="true" applyBorder="true" applyAlignment="true" applyProtection="true">
      <alignment horizontal="general" vertical="top" textRotation="0" wrapText="false" indent="0" shrinkToFit="false"/>
      <protection locked="true" hidden="false"/>
    </xf>
    <xf numFmtId="167" fontId="12" fillId="0" borderId="1" xfId="0" applyFont="true" applyBorder="true" applyAlignment="true" applyProtection="true">
      <alignment horizontal="general" vertical="top" textRotation="0" wrapText="false" indent="0" shrinkToFit="false"/>
      <protection locked="true" hidden="false"/>
    </xf>
    <xf numFmtId="166" fontId="12" fillId="0" borderId="1" xfId="0" applyFont="true" applyBorder="true" applyAlignment="true" applyProtection="true">
      <alignment horizontal="general" vertical="top" textRotation="0" wrapText="false" indent="0" shrinkToFit="false"/>
      <protection locked="true" hidden="false"/>
    </xf>
    <xf numFmtId="164" fontId="9" fillId="0" borderId="0" xfId="0" applyFont="true" applyBorder="true" applyAlignment="true" applyProtection="true">
      <alignment horizontal="general" vertical="bottom" textRotation="0" wrapText="true" indent="0" shrinkToFit="false"/>
      <protection locked="true" hidden="false"/>
    </xf>
    <xf numFmtId="164" fontId="37" fillId="0" borderId="0" xfId="0" applyFont="true" applyBorder="false" applyAlignment="true" applyProtection="true">
      <alignment horizontal="general" vertical="top" textRotation="0" wrapText="false" indent="0" shrinkToFit="false"/>
      <protection locked="true" hidden="false"/>
    </xf>
    <xf numFmtId="168" fontId="4" fillId="0" borderId="0" xfId="0" applyFont="true" applyBorder="true" applyAlignment="true" applyProtection="true">
      <alignment horizontal="general" vertical="bottom" textRotation="0" wrapText="false" indent="0" shrinkToFit="false"/>
      <protection locked="true" hidden="false"/>
    </xf>
    <xf numFmtId="168" fontId="20" fillId="0" borderId="0" xfId="0" applyFont="true" applyBorder="true" applyAlignment="true" applyProtection="true">
      <alignment horizontal="general" vertical="bottom" textRotation="0" wrapText="false" indent="0" shrinkToFit="false"/>
      <protection locked="true" hidden="false"/>
    </xf>
    <xf numFmtId="164" fontId="25" fillId="0" borderId="0" xfId="0" applyFont="true" applyBorder="false" applyAlignment="true" applyProtection="true">
      <alignment horizontal="general" vertical="bottom" textRotation="0" wrapText="false" indent="0" shrinkToFit="false"/>
      <protection locked="true" hidden="false"/>
    </xf>
    <xf numFmtId="164" fontId="38" fillId="0" borderId="0" xfId="0" applyFont="true" applyBorder="false" applyAlignment="true" applyProtection="true">
      <alignment horizontal="general" vertical="bottom" textRotation="0" wrapText="true" indent="0" shrinkToFit="false"/>
      <protection locked="true" hidden="false"/>
    </xf>
    <xf numFmtId="164" fontId="12" fillId="7" borderId="2" xfId="0" applyFont="true" applyBorder="true" applyAlignment="true" applyProtection="true">
      <alignment horizontal="general" vertical="bottom" textRotation="0" wrapText="false" indent="0" shrinkToFit="false"/>
      <protection locked="false" hidden="false"/>
    </xf>
    <xf numFmtId="166" fontId="20" fillId="0" borderId="0" xfId="0" applyFont="true" applyBorder="true" applyAlignment="true" applyProtection="true">
      <alignment horizontal="general" vertical="bottom" textRotation="0" wrapText="false" indent="0" shrinkToFit="false"/>
      <protection locked="true" hidden="false"/>
    </xf>
    <xf numFmtId="167" fontId="20" fillId="0" borderId="0" xfId="0" applyFont="true" applyBorder="true" applyAlignment="true" applyProtection="true">
      <alignment horizontal="left" vertical="bottom" textRotation="0" wrapText="false" indent="0" shrinkToFit="false"/>
      <protection locked="true" hidden="false"/>
    </xf>
    <xf numFmtId="169" fontId="22" fillId="7" borderId="2" xfId="0" applyFont="true" applyBorder="true" applyAlignment="true" applyProtection="true">
      <alignment horizontal="general" vertical="bottom" textRotation="0" wrapText="false" indent="0" shrinkToFit="false"/>
      <protection locked="false" hidden="false"/>
    </xf>
    <xf numFmtId="164" fontId="32" fillId="0" borderId="0" xfId="0" applyFont="true" applyBorder="true" applyAlignment="true" applyProtection="true">
      <alignment horizontal="general" vertical="bottom" textRotation="0" wrapText="false" indent="0" shrinkToFit="false"/>
      <protection locked="true" hidden="false"/>
    </xf>
    <xf numFmtId="167" fontId="22" fillId="0" borderId="0" xfId="0" applyFont="true" applyBorder="true" applyAlignment="true" applyProtection="true">
      <alignment horizontal="general" vertical="bottom" textRotation="0" wrapText="false" indent="0" shrinkToFit="false"/>
      <protection locked="true" hidden="false"/>
    </xf>
    <xf numFmtId="173" fontId="19" fillId="0" borderId="0" xfId="0" applyFont="true" applyBorder="true" applyAlignment="true" applyProtection="true">
      <alignment horizontal="general" vertical="center" textRotation="0" wrapText="false" indent="0" shrinkToFit="false"/>
      <protection locked="true" hidden="false"/>
    </xf>
    <xf numFmtId="169" fontId="20" fillId="0" borderId="0" xfId="0" applyFont="true" applyBorder="true" applyAlignment="true" applyProtection="true">
      <alignment horizontal="general" vertical="bottom" textRotation="0" wrapText="false" indent="0" shrinkToFit="false"/>
      <protection locked="true" hidden="false"/>
    </xf>
    <xf numFmtId="167" fontId="0" fillId="0" borderId="0" xfId="0" applyFont="false" applyBorder="false" applyAlignment="true" applyProtection="true">
      <alignment horizontal="general" vertical="bottom" textRotation="0" wrapText="false" indent="0" shrinkToFit="false"/>
      <protection locked="true" hidden="false"/>
    </xf>
    <xf numFmtId="166" fontId="0" fillId="0" borderId="0" xfId="0" applyFont="true" applyBorder="false" applyAlignment="true" applyProtection="true">
      <alignment horizontal="left" vertical="bottom" textRotation="0" wrapText="false" indent="0" shrinkToFit="false"/>
      <protection locked="true" hidden="false"/>
    </xf>
    <xf numFmtId="167" fontId="0" fillId="0" borderId="1" xfId="0" applyFont="false" applyBorder="tru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6" fontId="0" fillId="0" borderId="1" xfId="0" applyFont="true" applyBorder="true" applyAlignment="true" applyProtection="true">
      <alignment horizontal="left" vertical="bottom" textRotation="0" wrapText="false" indent="0" shrinkToFit="false"/>
      <protection locked="true" hidden="false"/>
    </xf>
    <xf numFmtId="166" fontId="12" fillId="0" borderId="0" xfId="0" applyFont="true" applyBorder="false" applyAlignment="true" applyProtection="true">
      <alignment horizontal="left" vertical="bottom" textRotation="0" wrapText="false" indent="0" shrinkToFit="false"/>
      <protection locked="true" hidden="false"/>
    </xf>
    <xf numFmtId="164" fontId="0" fillId="6" borderId="0" xfId="0" applyFont="false" applyBorder="false" applyAlignment="true" applyProtection="true">
      <alignment horizontal="general" vertical="bottom" textRotation="0" wrapText="false" indent="0" shrinkToFit="false"/>
      <protection locked="true" hidden="false"/>
    </xf>
    <xf numFmtId="166" fontId="12" fillId="6" borderId="0" xfId="0" applyFont="true" applyBorder="false" applyAlignment="true" applyProtection="true">
      <alignment horizontal="left"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general" vertical="center" textRotation="0" wrapText="false" indent="0" shrinkToFit="false"/>
      <protection locked="true" hidden="false"/>
    </xf>
    <xf numFmtId="167" fontId="20" fillId="7" borderId="2" xfId="0" applyFont="true" applyBorder="true" applyAlignment="true" applyProtection="true">
      <alignment horizontal="general" vertical="center" textRotation="0" wrapText="false" indent="0" shrinkToFit="false"/>
      <protection locked="false" hidden="false"/>
    </xf>
    <xf numFmtId="164" fontId="9" fillId="0" borderId="0" xfId="0" applyFont="true" applyBorder="true" applyAlignment="true" applyProtection="true">
      <alignment horizontal="general" vertical="center" textRotation="0" wrapText="false" indent="0" shrinkToFit="false"/>
      <protection locked="true" hidden="false"/>
    </xf>
    <xf numFmtId="166" fontId="0" fillId="0" borderId="0" xfId="0" applyFont="true" applyBorder="false" applyAlignment="true" applyProtection="true">
      <alignment horizontal="general" vertical="center" textRotation="0" wrapText="false" indent="0" shrinkToFit="false"/>
      <protection locked="true" hidden="false"/>
    </xf>
    <xf numFmtId="166"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center" textRotation="0" wrapText="false" indent="0" shrinkToFit="false"/>
      <protection locked="true" hidden="false"/>
    </xf>
    <xf numFmtId="166" fontId="12" fillId="9" borderId="0" xfId="0" applyFont="true" applyBorder="true" applyAlignment="true" applyProtection="true">
      <alignment horizontal="left" vertical="bottom" textRotation="0" wrapText="false" indent="0" shrinkToFit="false"/>
      <protection locked="true" hidden="false"/>
    </xf>
    <xf numFmtId="164" fontId="0" fillId="6" borderId="0" xfId="0" applyFont="fals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25" fillId="9" borderId="0" xfId="0" applyFont="true" applyBorder="false" applyAlignment="true" applyProtection="true">
      <alignment horizontal="general" vertical="bottom" textRotation="0" wrapText="false" indent="0" shrinkToFit="false"/>
      <protection locked="true" hidden="false"/>
    </xf>
    <xf numFmtId="171" fontId="25" fillId="9" borderId="0" xfId="0" applyFont="true" applyBorder="false" applyAlignment="true" applyProtection="true">
      <alignment horizontal="general" vertical="bottom" textRotation="0" wrapText="false" indent="0" shrinkToFit="false"/>
      <protection locked="true" hidden="false"/>
    </xf>
    <xf numFmtId="164" fontId="41" fillId="0" borderId="0" xfId="0" applyFont="true" applyBorder="true" applyAlignment="true" applyProtection="true">
      <alignment horizontal="general" vertical="bottom" textRotation="0" wrapText="false" indent="0" shrinkToFit="false"/>
      <protection locked="true" hidden="false"/>
    </xf>
    <xf numFmtId="166" fontId="4" fillId="9" borderId="0" xfId="0" applyFont="true" applyBorder="true" applyAlignment="true" applyProtection="true">
      <alignment horizontal="left" vertical="bottom" textRotation="0" wrapText="false" indent="0" shrinkToFit="false"/>
      <protection locked="true" hidden="false"/>
    </xf>
    <xf numFmtId="164" fontId="41" fillId="0" borderId="0" xfId="0" applyFont="true" applyBorder="false" applyAlignment="true" applyProtection="true">
      <alignment horizontal="general" vertical="bottom" textRotation="0" wrapText="false" indent="0" shrinkToFit="false"/>
      <protection locked="true" hidden="false"/>
    </xf>
    <xf numFmtId="167" fontId="12" fillId="0" borderId="2" xfId="0" applyFont="true" applyBorder="true" applyAlignment="true" applyProtection="true">
      <alignment horizontal="general" vertical="center" textRotation="0" wrapText="false" indent="0" shrinkToFit="false"/>
      <protection locked="true" hidden="false"/>
    </xf>
    <xf numFmtId="166" fontId="4" fillId="9" borderId="0" xfId="0" applyFont="true" applyBorder="false" applyAlignment="true" applyProtection="true">
      <alignment horizontal="left" vertical="bottom" textRotation="0" wrapText="false" indent="0" shrinkToFit="false"/>
      <protection locked="true" hidden="false"/>
    </xf>
    <xf numFmtId="167" fontId="0" fillId="6" borderId="0" xfId="0" applyFont="false" applyBorder="true" applyAlignment="true" applyProtection="true">
      <alignment horizontal="general" vertical="bottom" textRotation="0" wrapText="false" indent="0" shrinkToFit="false"/>
      <protection locked="true" hidden="false"/>
    </xf>
    <xf numFmtId="170" fontId="0" fillId="0" borderId="0" xfId="0" applyFont="false" applyBorder="false" applyAlignment="true" applyProtection="true">
      <alignment horizontal="left" vertical="bottom" textRotation="0" wrapText="false" indent="0" shrinkToFit="false"/>
      <protection locked="true" hidden="false"/>
    </xf>
    <xf numFmtId="170" fontId="0" fillId="9" borderId="0" xfId="0" applyFont="false" applyBorder="false" applyAlignment="true" applyProtection="true">
      <alignment horizontal="left" vertical="bottom" textRotation="0" wrapText="false" indent="0" shrinkToFit="false"/>
      <protection locked="true" hidden="false"/>
    </xf>
    <xf numFmtId="164" fontId="0" fillId="9" borderId="0" xfId="0" applyFont="false" applyBorder="fals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top" textRotation="0" wrapText="false" indent="0" shrinkToFit="false"/>
      <protection locked="true" hidden="false"/>
    </xf>
    <xf numFmtId="164" fontId="33" fillId="6" borderId="0" xfId="0" applyFont="true" applyBorder="false" applyAlignment="true" applyProtection="true">
      <alignment horizontal="general" vertical="bottom" textRotation="0" wrapText="false" indent="0" shrinkToFit="false"/>
      <protection locked="true" hidden="false"/>
    </xf>
    <xf numFmtId="166" fontId="33" fillId="6" borderId="0" xfId="0" applyFont="true" applyBorder="false" applyAlignment="true" applyProtection="true">
      <alignment horizontal="left" vertical="bottom" textRotation="0" wrapText="false" indent="0" shrinkToFit="false"/>
      <protection locked="true" hidden="false"/>
    </xf>
    <xf numFmtId="166" fontId="33" fillId="0" borderId="0" xfId="0" applyFont="true" applyBorder="false" applyAlignment="true" applyProtection="true">
      <alignment horizontal="left" vertical="bottom" textRotation="0" wrapText="false" indent="0" shrinkToFit="false"/>
      <protection locked="true" hidden="false"/>
    </xf>
    <xf numFmtId="166" fontId="32" fillId="0" borderId="0" xfId="0" applyFont="true" applyBorder="false" applyAlignment="true" applyProtection="true">
      <alignment horizontal="left" vertical="bottom" textRotation="0" wrapText="false" indent="0" shrinkToFit="false"/>
      <protection locked="true" hidden="false"/>
    </xf>
    <xf numFmtId="164" fontId="42" fillId="0" borderId="0" xfId="0" applyFont="true" applyBorder="false" applyAlignment="true" applyProtection="true">
      <alignment horizontal="general" vertical="bottom" textRotation="0" wrapText="false" indent="0" shrinkToFit="false"/>
      <protection locked="true" hidden="false"/>
    </xf>
    <xf numFmtId="167" fontId="42" fillId="0" borderId="0" xfId="0" applyFont="true" applyBorder="false" applyAlignment="true" applyProtection="true">
      <alignment horizontal="general" vertical="bottom" textRotation="0" wrapText="false" indent="0" shrinkToFit="false"/>
      <protection locked="true" hidden="false"/>
    </xf>
    <xf numFmtId="164" fontId="30"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general" vertical="top" textRotation="0" wrapText="false" indent="0" shrinkToFit="false"/>
      <protection locked="true" hidden="false"/>
    </xf>
    <xf numFmtId="167" fontId="0" fillId="0" borderId="0" xfId="0" applyFont="false" applyBorder="true" applyAlignment="true" applyProtection="true">
      <alignment horizontal="general" vertical="bottom" textRotation="0" wrapText="false" indent="0" shrinkToFit="false"/>
      <protection locked="true" hidden="false"/>
    </xf>
    <xf numFmtId="166" fontId="0" fillId="0" borderId="0" xfId="0" applyFont="true" applyBorder="true" applyAlignment="true" applyProtection="true">
      <alignment horizontal="left" vertical="bottom" textRotation="0" wrapText="false" indent="0" shrinkToFit="false"/>
      <protection locked="true" hidden="false"/>
    </xf>
    <xf numFmtId="166" fontId="4" fillId="2" borderId="2" xfId="0" applyFont="true" applyBorder="true" applyAlignment="true" applyProtection="true">
      <alignment horizontal="left" vertical="bottom" textRotation="0" wrapText="false" indent="0" shrinkToFit="false"/>
      <protection locked="false" hidden="false"/>
    </xf>
    <xf numFmtId="164" fontId="4" fillId="0" borderId="0" xfId="0" applyFont="true" applyBorder="true" applyAlignment="true" applyProtection="true">
      <alignment horizontal="left" vertical="bottom" textRotation="0" wrapText="false" indent="0" shrinkToFit="false"/>
      <protection locked="true" hidden="false"/>
    </xf>
    <xf numFmtId="164" fontId="4" fillId="0" borderId="0" xfId="0" applyFont="true" applyBorder="false" applyAlignment="true" applyProtection="true">
      <alignment horizontal="left" vertical="bottom" textRotation="0" wrapText="false" indent="0" shrinkToFit="false"/>
      <protection locked="true" hidden="false"/>
    </xf>
    <xf numFmtId="164" fontId="4" fillId="2" borderId="2" xfId="0" applyFont="true" applyBorder="true" applyAlignment="true" applyProtection="true">
      <alignment horizontal="left" vertical="bottom" textRotation="0" wrapText="false" indent="0" shrinkToFit="false"/>
      <protection locked="false" hidden="false"/>
    </xf>
    <xf numFmtId="164" fontId="12" fillId="0" borderId="2" xfId="0" applyFont="true" applyBorder="true" applyAlignment="true" applyProtection="true">
      <alignment horizontal="general" vertical="bottom" textRotation="0" wrapText="false" indent="0" shrinkToFit="false"/>
      <protection locked="true" hidden="false"/>
    </xf>
    <xf numFmtId="168" fontId="4" fillId="0" borderId="0" xfId="0" applyFont="true" applyBorder="true" applyAlignment="true" applyProtection="true">
      <alignment horizontal="right" vertical="bottom" textRotation="0" wrapText="false" indent="0" shrinkToFit="false"/>
      <protection locked="true" hidden="false"/>
    </xf>
    <xf numFmtId="164" fontId="20" fillId="0" borderId="0" xfId="0" applyFont="true" applyBorder="false" applyAlignment="true" applyProtection="true">
      <alignment horizontal="right" vertical="center" textRotation="0" wrapText="false" indent="0" shrinkToFit="false"/>
      <protection locked="true" hidden="false"/>
    </xf>
    <xf numFmtId="166" fontId="4" fillId="0" borderId="0" xfId="0" applyFont="true" applyBorder="false" applyAlignment="true" applyProtection="true">
      <alignment horizontal="right" vertical="bottom" textRotation="0" wrapText="false" indent="0" shrinkToFit="false"/>
      <protection locked="true" hidden="false"/>
    </xf>
    <xf numFmtId="168" fontId="4" fillId="7" borderId="2" xfId="0" applyFont="true" applyBorder="true" applyAlignment="true" applyProtection="true">
      <alignment horizontal="right" vertical="bottom" textRotation="0" wrapText="false" indent="0" shrinkToFit="false"/>
      <protection locked="false" hidden="false"/>
    </xf>
    <xf numFmtId="167" fontId="22" fillId="5" borderId="2" xfId="0" applyFont="true" applyBorder="true" applyAlignment="true" applyProtection="true">
      <alignment horizontal="general" vertical="bottom" textRotation="0" wrapText="false" indent="0" shrinkToFit="false"/>
      <protection locked="true" hidden="false"/>
    </xf>
    <xf numFmtId="164" fontId="45" fillId="0" borderId="0" xfId="20" applyFont="true" applyBorder="true" applyAlignment="true" applyProtection="true">
      <alignment horizontal="general" vertical="bottom" textRotation="0" wrapText="false" indent="0" shrinkToFit="false"/>
      <protection locked="false" hidden="false"/>
    </xf>
    <xf numFmtId="164" fontId="12" fillId="0" borderId="0" xfId="0" applyFont="true" applyBorder="true" applyAlignment="true" applyProtection="true">
      <alignment horizontal="left" vertical="bottom" textRotation="0" wrapText="true" indent="0" shrinkToFit="false"/>
      <protection locked="true" hidden="false"/>
    </xf>
    <xf numFmtId="167" fontId="32" fillId="0" borderId="0" xfId="0" applyFont="true" applyBorder="tru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general" vertical="bottom" textRotation="0" wrapText="true" indent="0" shrinkToFit="false"/>
      <protection locked="true" hidden="false"/>
    </xf>
    <xf numFmtId="164" fontId="46" fillId="0" borderId="0" xfId="0" applyFont="true" applyBorder="false" applyAlignment="true" applyProtection="true">
      <alignment horizontal="general" vertical="bottom" textRotation="0" wrapText="false" indent="0" shrinkToFit="false"/>
      <protection locked="true" hidden="false"/>
    </xf>
    <xf numFmtId="164" fontId="47" fillId="0" borderId="0" xfId="0" applyFont="true" applyBorder="false" applyAlignment="true" applyProtection="true">
      <alignment horizontal="general" vertical="bottom" textRotation="0" wrapText="false" indent="0" shrinkToFit="false"/>
      <protection locked="true" hidden="false"/>
    </xf>
    <xf numFmtId="164" fontId="47" fillId="0" borderId="0" xfId="0" applyFont="true" applyBorder="true" applyAlignment="true" applyProtection="true">
      <alignment horizontal="general" vertical="bottom" textRotation="0" wrapText="false" indent="0" shrinkToFit="false"/>
      <protection locked="true" hidden="false"/>
    </xf>
    <xf numFmtId="164" fontId="33" fillId="9" borderId="0" xfId="0" applyFont="true" applyBorder="false" applyAlignment="true" applyProtection="true">
      <alignment horizontal="left" vertical="bottom" textRotation="0" wrapText="false" indent="0" shrinkToFit="false"/>
      <protection locked="true" hidden="false"/>
    </xf>
    <xf numFmtId="168" fontId="48" fillId="7" borderId="2" xfId="0" applyFont="true" applyBorder="true" applyAlignment="true" applyProtection="true">
      <alignment horizontal="general" vertical="bottom" textRotation="0" wrapText="false" indent="0" shrinkToFit="false"/>
      <protection locked="false" hidden="false"/>
    </xf>
    <xf numFmtId="164" fontId="0" fillId="3" borderId="0" xfId="0" applyFont="true" applyBorder="false" applyAlignment="true" applyProtection="true">
      <alignment horizontal="general" vertical="bottom" textRotation="0" wrapText="false" indent="0" shrinkToFit="false"/>
      <protection locked="true" hidden="false"/>
    </xf>
    <xf numFmtId="164" fontId="0" fillId="3" borderId="0" xfId="0" applyFont="true" applyBorder="false" applyAlignment="true" applyProtection="true">
      <alignment horizontal="general" vertical="top" textRotation="0" wrapText="false" indent="0" shrinkToFit="false"/>
      <protection locked="true" hidden="false"/>
    </xf>
    <xf numFmtId="164" fontId="16" fillId="3" borderId="0" xfId="20" applyFont="true" applyBorder="true" applyAlignment="true" applyProtection="true">
      <alignment horizontal="general" vertical="top" textRotation="0" wrapText="true" indent="0" shrinkToFit="false"/>
      <protection locked="true" hidden="false"/>
    </xf>
    <xf numFmtId="164" fontId="0" fillId="3" borderId="0" xfId="0" applyFont="true" applyBorder="false" applyAlignment="true" applyProtection="true">
      <alignment horizontal="general" vertical="top" textRotation="0" wrapText="true" indent="0" shrinkToFit="false"/>
      <protection locked="true" hidden="false"/>
    </xf>
    <xf numFmtId="164" fontId="52" fillId="0" borderId="0" xfId="0" applyFont="true" applyBorder="false" applyAlignment="true" applyProtection="true">
      <alignment horizontal="general" vertical="bottom" textRotation="0" wrapText="false" indent="0" shrinkToFit="false"/>
      <protection locked="true" hidden="false"/>
    </xf>
    <xf numFmtId="164" fontId="47" fillId="0" borderId="0" xfId="0" applyFont="true" applyBorder="false" applyAlignment="true" applyProtection="true">
      <alignment horizontal="general" vertical="bottom" textRotation="0" wrapText="true" indent="0" shrinkToFit="false"/>
      <protection locked="true" hidden="false"/>
    </xf>
    <xf numFmtId="164" fontId="52" fillId="0" borderId="0" xfId="0" applyFont="true" applyBorder="false" applyAlignment="true" applyProtection="true">
      <alignment horizontal="general" vertical="bottom" textRotation="0" wrapText="true" indent="0" shrinkToFit="false"/>
      <protection locked="true" hidden="false"/>
    </xf>
    <xf numFmtId="171" fontId="0" fillId="0" borderId="0" xfId="0" applyFont="false" applyBorder="false" applyAlignment="true" applyProtection="true">
      <alignment horizontal="general" vertical="bottom" textRotation="0" wrapText="true" indent="0" shrinkToFit="false"/>
      <protection locked="true" hidden="false"/>
    </xf>
    <xf numFmtId="164" fontId="53" fillId="0" borderId="0" xfId="0" applyFont="true" applyBorder="false" applyAlignment="true" applyProtection="true">
      <alignment horizontal="general" vertical="bottom" textRotation="0" wrapText="true" indent="0" shrinkToFit="false"/>
      <protection locked="true" hidden="false"/>
    </xf>
    <xf numFmtId="164" fontId="54" fillId="0" borderId="0" xfId="0" applyFont="true" applyBorder="false" applyAlignment="true" applyProtection="true">
      <alignment horizontal="justify" vertical="center" textRotation="0" wrapText="false" indent="0" shrinkToFit="false"/>
      <protection locked="true" hidden="false"/>
    </xf>
    <xf numFmtId="164" fontId="46" fillId="0" borderId="0" xfId="0" applyFont="true" applyBorder="false" applyAlignment="true" applyProtection="true">
      <alignment horizontal="right" vertical="center" textRotation="0" wrapText="false" indent="0" shrinkToFit="false"/>
      <protection locked="true" hidden="false"/>
    </xf>
    <xf numFmtId="164" fontId="56" fillId="0" borderId="4" xfId="0" applyFont="true" applyBorder="true" applyAlignment="true" applyProtection="true">
      <alignment horizontal="center" vertical="center" textRotation="0" wrapText="true" indent="0" shrinkToFit="false"/>
      <protection locked="true" hidden="false"/>
    </xf>
    <xf numFmtId="164" fontId="56" fillId="0" borderId="5" xfId="0" applyFont="true" applyBorder="true" applyAlignment="true" applyProtection="true">
      <alignment horizontal="center" vertical="center" textRotation="0" wrapText="true" indent="0" shrinkToFit="false"/>
      <protection locked="true" hidden="false"/>
    </xf>
    <xf numFmtId="164" fontId="56" fillId="0" borderId="6" xfId="0" applyFont="true" applyBorder="true" applyAlignment="true" applyProtection="true">
      <alignment horizontal="center" vertical="center" textRotation="0" wrapText="true" indent="0" shrinkToFit="false"/>
      <protection locked="true" hidden="false"/>
    </xf>
    <xf numFmtId="164" fontId="56" fillId="0" borderId="4" xfId="0" applyFont="true" applyBorder="true" applyAlignment="true" applyProtection="true">
      <alignment horizontal="general" vertical="center" textRotation="0" wrapText="true" indent="0" shrinkToFit="false"/>
      <protection locked="true" hidden="false"/>
    </xf>
    <xf numFmtId="164" fontId="56" fillId="0" borderId="6" xfId="0" applyFont="true" applyBorder="true" applyAlignment="true" applyProtection="true">
      <alignment horizontal="general" vertical="center" textRotation="0" wrapText="true" indent="0" shrinkToFit="false"/>
      <protection locked="true" hidden="false"/>
    </xf>
    <xf numFmtId="164" fontId="58" fillId="0" borderId="0" xfId="0" applyFont="true" applyBorder="false" applyAlignment="true" applyProtection="true">
      <alignment horizontal="general" vertical="bottom" textRotation="0" wrapText="true" indent="0" shrinkToFit="false"/>
      <protection locked="true" hidden="false"/>
    </xf>
    <xf numFmtId="164" fontId="59" fillId="0" borderId="0" xfId="20" applyFont="true" applyBorder="true" applyAlignment="true" applyProtection="true">
      <alignment horizontal="general" vertical="bottom" textRotation="0" wrapText="true" indent="0" shrinkToFit="false"/>
      <protection locked="false" hidden="false"/>
    </xf>
    <xf numFmtId="164" fontId="59" fillId="0" borderId="0" xfId="20" applyFont="true" applyBorder="true" applyAlignment="true" applyProtection="true">
      <alignment horizontal="general" vertical="bottom" textRotation="0" wrapText="false" indent="0" shrinkToFit="false"/>
      <protection locked="false" hidden="false"/>
    </xf>
    <xf numFmtId="164" fontId="14" fillId="0" borderId="0" xfId="20" applyFont="true" applyBorder="true" applyAlignment="true" applyProtection="true">
      <alignment horizontal="general" vertical="bottom" textRotation="0" wrapText="true" indent="0" shrinkToFit="false"/>
      <protection locked="true" hidden="false"/>
    </xf>
    <xf numFmtId="164" fontId="60" fillId="0" borderId="0" xfId="0" applyFont="true" applyBorder="false" applyAlignment="true" applyProtection="true">
      <alignment horizontal="general" vertical="bottom" textRotation="0" wrapText="true" indent="0" shrinkToFit="false"/>
      <protection locked="true" hidden="false"/>
    </xf>
    <xf numFmtId="164" fontId="14" fillId="0" borderId="0" xfId="0" applyFont="true" applyBorder="false" applyAlignment="true" applyProtection="true">
      <alignment horizontal="general" vertical="bottom" textRotation="0" wrapText="true" indent="0" shrinkToFit="false"/>
      <protection locked="true" hidden="false"/>
    </xf>
    <xf numFmtId="164" fontId="61"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fals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top" textRotation="0" wrapText="true" indent="0" shrinkToFit="false"/>
      <protection locked="true" hidden="false"/>
    </xf>
    <xf numFmtId="174" fontId="13" fillId="0" borderId="0" xfId="0" applyFont="true" applyBorder="false" applyAlignment="true" applyProtection="true">
      <alignment horizontal="general" vertical="top" textRotation="0" wrapText="tru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Euro" xfId="21"/>
    <cellStyle name="Standard 2" xfId="22"/>
    <cellStyle name="*unknown*" xfId="20" builtinId="8"/>
  </cellStyles>
  <dxfs count="26">
    <dxf>
      <font>
        <color rgb="FF245818"/>
      </font>
      <fill>
        <patternFill>
          <bgColor rgb="FF92D050"/>
        </patternFill>
      </fill>
    </dxf>
    <dxf>
      <fill>
        <patternFill>
          <bgColor rgb="FFFFFF00"/>
        </patternFill>
      </fill>
    </dxf>
    <dxf>
      <font>
        <color rgb="FF9C0006"/>
      </font>
      <fill>
        <patternFill>
          <bgColor rgb="FFFFC7CE"/>
        </patternFill>
      </fill>
    </dxf>
    <dxf>
      <font>
        <b val="1"/>
        <i val="0"/>
        <color rgb="FF245818"/>
      </font>
      <fill>
        <patternFill>
          <bgColor rgb="FF92D050"/>
        </patternFill>
      </fill>
    </dxf>
    <dxf>
      <font>
        <color rgb="FF9C0006"/>
      </font>
      <fill>
        <patternFill>
          <bgColor rgb="FFFFC7CE"/>
        </patternFill>
      </fill>
    </dxf>
    <dxf>
      <font>
        <b val="1"/>
        <i val="0"/>
        <color rgb="FF245818"/>
      </font>
      <fill>
        <patternFill>
          <bgColor rgb="FF92D050"/>
        </patternFill>
      </fill>
    </dxf>
    <dxf>
      <font>
        <color rgb="FF9C0006"/>
      </font>
      <fill>
        <patternFill>
          <bgColor rgb="FFFFC7CE"/>
        </patternFill>
      </fill>
    </dxf>
    <dxf>
      <font>
        <b val="1"/>
        <i val="0"/>
        <color rgb="FFFFFFFF"/>
      </font>
      <fill>
        <patternFill>
          <bgColor rgb="FF00B050"/>
        </patternFill>
      </fill>
    </dxf>
    <dxf>
      <font>
        <b val="1"/>
        <i val="0"/>
        <color rgb="FFFFFFFF"/>
      </font>
      <fill>
        <patternFill>
          <bgColor rgb="FF00B050"/>
        </patternFill>
      </fill>
    </dxf>
    <dxf>
      <fill>
        <patternFill>
          <bgColor rgb="FFFF0000"/>
        </patternFill>
      </fill>
    </dxf>
    <dxf>
      <font>
        <color rgb="FFFFFFFF"/>
      </font>
      <fill>
        <patternFill>
          <bgColor theme="0"/>
        </patternFill>
      </fill>
      <border diagonalUp="false" diagonalDown="false">
        <left/>
        <right/>
        <top/>
        <bottom/>
        <diagonal/>
      </border>
    </dxf>
    <dxf>
      <font>
        <b val="1"/>
        <i val="0"/>
        <color rgb="FFFFFFFF"/>
      </font>
      <fill>
        <patternFill>
          <bgColor rgb="FF00B050"/>
        </patternFill>
      </fill>
    </dxf>
    <dxf>
      <fill>
        <patternFill>
          <bgColor rgb="FFFF0000"/>
        </patternFill>
      </fill>
    </dxf>
    <dxf>
      <font>
        <color rgb="FFFFFFFF"/>
      </font>
      <fill>
        <patternFill>
          <bgColor theme="0"/>
        </patternFill>
      </fill>
      <border diagonalUp="false" diagonalDown="false">
        <left style="thin"/>
        <right style="thin"/>
        <top style="thin"/>
        <bottom style="thin"/>
        <diagonal/>
      </border>
    </dxf>
    <dxf>
      <font>
        <color rgb="FFFFFFFF"/>
      </font>
      <fill>
        <patternFill>
          <bgColor theme="0"/>
        </patternFill>
      </fill>
      <border diagonalUp="false" diagonalDown="false">
        <left/>
        <right style="thin"/>
        <top/>
        <bottom/>
        <diagonal/>
      </border>
    </dxf>
    <dxf>
      <font>
        <color rgb="FFFFFFFF"/>
      </font>
      <fill>
        <patternFill>
          <bgColor theme="0"/>
        </patternFill>
      </fill>
      <border diagonalUp="false" diagonalDown="false">
        <left/>
        <right/>
        <top/>
        <bottom/>
        <diagonal/>
      </border>
    </dxf>
    <dxf>
      <font>
        <b val="1"/>
        <i val="0"/>
        <color rgb="FFFFFFFF"/>
      </font>
      <fill>
        <patternFill>
          <bgColor rgb="FF00B050"/>
        </patternFill>
      </fill>
    </dxf>
    <dxf>
      <fill>
        <patternFill>
          <bgColor rgb="FFFF0000"/>
        </patternFill>
      </fill>
    </dxf>
    <dxf>
      <font>
        <color rgb="FFFFFFFF"/>
      </font>
      <fill>
        <patternFill>
          <bgColor theme="0"/>
        </patternFill>
      </fill>
      <border diagonalUp="false" diagonalDown="false">
        <left style="thin"/>
        <right style="thin"/>
        <top style="thin"/>
        <bottom style="thin"/>
        <diagonal/>
      </border>
    </dxf>
    <dxf>
      <font>
        <color rgb="FFFFFFFF"/>
      </font>
      <fill>
        <patternFill>
          <bgColor theme="0"/>
        </patternFill>
      </fill>
      <border diagonalUp="false" diagonalDown="false">
        <left/>
        <right style="thin"/>
        <top/>
        <bottom/>
        <diagonal/>
      </border>
    </dxf>
    <dxf>
      <font>
        <color rgb="FFFFFFFF"/>
      </font>
      <fill>
        <patternFill>
          <bgColor theme="0"/>
        </patternFill>
      </fill>
      <border diagonalUp="false" diagonalDown="false">
        <left/>
        <right/>
        <top/>
        <bottom/>
        <diagonal/>
      </border>
    </dxf>
    <dxf>
      <font>
        <b val="1"/>
        <i val="0"/>
        <color rgb="FFFFFFFF"/>
      </font>
      <fill>
        <patternFill>
          <bgColor rgb="FF00B050"/>
        </patternFill>
      </fill>
    </dxf>
    <dxf>
      <fill>
        <patternFill>
          <bgColor rgb="FFFF0000"/>
        </patternFill>
      </fill>
    </dxf>
    <dxf>
      <font>
        <color rgb="FFFFFFFF"/>
      </font>
      <fill>
        <patternFill>
          <bgColor theme="0"/>
        </patternFill>
      </fill>
      <border diagonalUp="false" diagonalDown="false">
        <left style="thin"/>
        <right style="thin"/>
        <top style="thin"/>
        <bottom style="thin"/>
        <diagonal/>
      </border>
    </dxf>
    <dxf>
      <font>
        <color rgb="FFFFFFFF"/>
      </font>
      <fill>
        <patternFill>
          <bgColor theme="0"/>
        </patternFill>
      </fill>
      <border diagonalUp="false" diagonalDown="false">
        <left/>
        <right style="thin"/>
        <top/>
        <bottom/>
        <diagonal/>
      </border>
    </dxf>
    <dxf>
      <font>
        <b val="1"/>
        <i val="0"/>
        <color rgb="FFFFFFFF"/>
      </font>
      <fill>
        <patternFill>
          <bgColor rgb="FF00B050"/>
        </patternFill>
      </fill>
    </dxf>
  </dxfs>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993366"/>
      <rgbColor rgb="FFFFFFCC"/>
      <rgbColor rgb="FFCCFFFF"/>
      <rgbColor rgb="FF660066"/>
      <rgbColor rgb="FFFF8080"/>
      <rgbColor rgb="FF006699"/>
      <rgbColor rgb="FFC6D9F1"/>
      <rgbColor rgb="FF000080"/>
      <rgbColor rgb="FFFF00FF"/>
      <rgbColor rgb="FFFFFF00"/>
      <rgbColor rgb="FF00FFFF"/>
      <rgbColor rgb="FF800080"/>
      <rgbColor rgb="FF800000"/>
      <rgbColor rgb="FF008080"/>
      <rgbColor rgb="FF0000FF"/>
      <rgbColor rgb="FF00CCFF"/>
      <rgbColor rgb="FFCCFFFF"/>
      <rgbColor rgb="FFCCFFCC"/>
      <rgbColor rgb="FFFFFF99"/>
      <rgbColor rgb="FF8EB4E3"/>
      <rgbColor rgb="FFF9B5B5"/>
      <rgbColor rgb="FFCC99FF"/>
      <rgbColor rgb="FFFFC7CE"/>
      <rgbColor rgb="FF3366FF"/>
      <rgbColor rgb="FF33CCCC"/>
      <rgbColor rgb="FF92D050"/>
      <rgbColor rgb="FFFFCC00"/>
      <rgbColor rgb="FFFF9900"/>
      <rgbColor rgb="FFFF6600"/>
      <rgbColor rgb="FF558ED5"/>
      <rgbColor rgb="FFA6A6A6"/>
      <rgbColor rgb="FF003366"/>
      <rgbColor rgb="FF00B050"/>
      <rgbColor rgb="FF003300"/>
      <rgbColor rgb="FF245818"/>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hyperlink" Target="http://www.iwu.de/fileadmin/user_upload/dateien/energie/sonstiges/2004-11_dena-IWU_ArbeitshilfeEnergiepass.pdf"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www.zub-systems.de/files/downloads/Deutschlandkarte-2009-10.pdf" TargetMode="External"/><Relationship Id="rId2" Type="http://schemas.openxmlformats.org/officeDocument/2006/relationships/hyperlink" Target="https://www.bbsr-geg.bund.de/GEGPortal/DE/ErgaenzendeRegelungen/Bekanntmachungen/Bestandsberechnungen/Bekanntmachungen-node.html" TargetMode="External"/><Relationship Id="rId3" Type="http://schemas.openxmlformats.org/officeDocument/2006/relationships/hyperlink" Target="http://www.altbaukonstruktionen.de/" TargetMode="Externa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www.bbsr-geg.bund.de/GEGPortal/DE/ErgaenzendeRegelungen/Bekanntmachungen/Bestandsberechnungen/Download/WGDatenaufnahmeGEG.pdf?__blob=publicationFile&amp;v=1" TargetMode="External"/><Relationship Id="rId3" Type="http://schemas.openxmlformats.org/officeDocument/2006/relationships/hyperlink" Target="https://www.iwu.de/publikationen/fachinformationen/energiebilanzen/" TargetMode="External"/><Relationship Id="rId4"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3.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4.v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vmlDrawing" Target="../drawings/vmlDrawing5.v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6.vml"/>
</Relationships>
</file>

<file path=xl/worksheets/_rels/sheet8.xml.rels><?xml version="1.0" encoding="UTF-8"?>
<Relationships xmlns="http://schemas.openxmlformats.org/package/2006/relationships"><Relationship Id="rId1" Type="http://schemas.openxmlformats.org/officeDocument/2006/relationships/hyperlink" Target="https://www.stmb.bayern.de/assets/stmi/buw/staedtebaufoerderung/beiblatt_geb&#228;udesanierung.pdf" TargetMode="External"/><Relationship Id="rId2" Type="http://schemas.openxmlformats.org/officeDocument/2006/relationships/hyperlink" Target="https://www.stmb.bayern.de/assets/stmi/buw/staedtebaufoerderung/beiblatt_kommunales_fassadenprogramm.pdf" TargetMode="External"/>
</Relationships>
</file>

<file path=xl/worksheets/_rels/sheet9.xml.rels><?xml version="1.0" encoding="UTF-8"?>
<Relationships xmlns="http://schemas.openxmlformats.org/package/2006/relationships"><Relationship Id="rId1" Type="http://schemas.openxmlformats.org/officeDocument/2006/relationships/hyperlink" Target="https://www.stmb.bayern.de/assets/stmi/buw/staedtebaufoerderung/beiblatt_geb&#228;udesanierung.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5" activeCellId="0" sqref="D5"/>
    </sheetView>
  </sheetViews>
  <sheetFormatPr defaultColWidth="10.6796875" defaultRowHeight="15" zeroHeight="false" outlineLevelRow="0" outlineLevelCol="0"/>
  <cols>
    <col collapsed="false" customWidth="true" hidden="false" outlineLevel="0" max="2" min="2" style="1" width="101"/>
  </cols>
  <sheetData>
    <row r="1" customFormat="false" ht="27" hidden="false" customHeight="true" outlineLevel="0" collapsed="false">
      <c r="B1" s="2" t="s">
        <v>0</v>
      </c>
    </row>
    <row r="2" s="3" customFormat="true" ht="99.75" hidden="false" customHeight="true" outlineLevel="0" collapsed="false">
      <c r="B2" s="4" t="s">
        <v>1</v>
      </c>
    </row>
    <row r="3" customFormat="false" ht="9" hidden="false" customHeight="true" outlineLevel="0" collapsed="false">
      <c r="A3" s="5"/>
      <c r="B3" s="6"/>
      <c r="E3" s="7"/>
      <c r="F3" s="5"/>
    </row>
    <row r="4" customFormat="false" ht="17.35" hidden="false" customHeight="false" outlineLevel="0" collapsed="false">
      <c r="A4" s="5"/>
      <c r="B4" s="8" t="s">
        <v>2</v>
      </c>
    </row>
    <row r="5" customFormat="false" ht="15" hidden="false" customHeight="false" outlineLevel="0" collapsed="false">
      <c r="A5" s="5"/>
      <c r="B5" s="9" t="s">
        <v>3</v>
      </c>
    </row>
    <row r="6" customFormat="false" ht="6.75" hidden="false" customHeight="true" outlineLevel="0" collapsed="false">
      <c r="A6" s="5"/>
      <c r="B6" s="10"/>
    </row>
    <row r="7" customFormat="false" ht="26.85" hidden="false" customHeight="false" outlineLevel="0" collapsed="false">
      <c r="A7" s="5"/>
      <c r="B7" s="11" t="s">
        <v>4</v>
      </c>
    </row>
    <row r="8" customFormat="false" ht="15" hidden="false" customHeight="false" outlineLevel="0" collapsed="false">
      <c r="A8" s="5"/>
      <c r="B8" s="12" t="s">
        <v>5</v>
      </c>
    </row>
    <row r="9" customFormat="false" ht="6.75" hidden="false" customHeight="true" outlineLevel="0" collapsed="false">
      <c r="A9" s="5"/>
      <c r="B9" s="13"/>
    </row>
    <row r="10" customFormat="false" ht="52.2" hidden="false" customHeight="false" outlineLevel="0" collapsed="false">
      <c r="A10" s="5"/>
      <c r="B10" s="14" t="s">
        <v>6</v>
      </c>
    </row>
    <row r="11" customFormat="false" ht="6.75" hidden="false" customHeight="true" outlineLevel="0" collapsed="false">
      <c r="A11" s="5"/>
      <c r="B11" s="15"/>
    </row>
    <row r="12" customFormat="false" ht="38.25" hidden="false" customHeight="true" outlineLevel="0" collapsed="false">
      <c r="A12" s="5"/>
      <c r="B12" s="16" t="s">
        <v>7</v>
      </c>
    </row>
    <row r="13" customFormat="false" ht="6.75" hidden="false" customHeight="true" outlineLevel="0" collapsed="false">
      <c r="A13" s="5"/>
      <c r="B13" s="13"/>
    </row>
    <row r="14" customFormat="false" ht="32.25" hidden="false" customHeight="true" outlineLevel="0" collapsed="false">
      <c r="A14" s="5"/>
      <c r="B14" s="17" t="s">
        <v>8</v>
      </c>
    </row>
    <row r="15" customFormat="false" ht="6.75" hidden="false" customHeight="true" outlineLevel="0" collapsed="false">
      <c r="A15" s="5"/>
      <c r="B15" s="17"/>
    </row>
    <row r="16" customFormat="false" ht="22.5" hidden="false" customHeight="true" outlineLevel="0" collapsed="false">
      <c r="B16" s="8" t="s">
        <v>9</v>
      </c>
      <c r="E16" s="18"/>
    </row>
    <row r="17" customFormat="false" ht="33" hidden="false" customHeight="true" outlineLevel="0" collapsed="false">
      <c r="B17" s="19" t="s">
        <v>10</v>
      </c>
    </row>
    <row r="18" s="5" customFormat="true" ht="6.75" hidden="false" customHeight="true" outlineLevel="0" collapsed="false">
      <c r="B18" s="20"/>
    </row>
    <row r="19" s="5" customFormat="true" ht="60.75" hidden="false" customHeight="true" outlineLevel="0" collapsed="false">
      <c r="B19" s="21" t="s">
        <v>11</v>
      </c>
    </row>
    <row r="20" customFormat="false" ht="6.75" hidden="false" customHeight="true" outlineLevel="0" collapsed="false">
      <c r="B20" s="20"/>
    </row>
    <row r="21" customFormat="false" ht="90.25" hidden="false" customHeight="false" outlineLevel="0" collapsed="false">
      <c r="B21" s="22" t="s">
        <v>12</v>
      </c>
    </row>
    <row r="22" customFormat="false" ht="6.75" hidden="false" customHeight="true" outlineLevel="0" collapsed="false">
      <c r="B22" s="20"/>
    </row>
    <row r="23" customFormat="false" ht="64.9" hidden="false" customHeight="false" outlineLevel="0" collapsed="false">
      <c r="B23" s="23" t="s">
        <v>13</v>
      </c>
    </row>
    <row r="24" customFormat="false" ht="6.75" hidden="false" customHeight="true" outlineLevel="0" collapsed="false"/>
    <row r="25" customFormat="false" ht="20.25" hidden="false" customHeight="true" outlineLevel="0" collapsed="false">
      <c r="B25" s="8" t="s">
        <v>14</v>
      </c>
    </row>
    <row r="26" customFormat="false" ht="58.5" hidden="false" customHeight="true" outlineLevel="0" collapsed="false">
      <c r="B26" s="24" t="s">
        <v>15</v>
      </c>
    </row>
    <row r="27" customFormat="false" ht="6.75" hidden="false" customHeight="true" outlineLevel="0" collapsed="false">
      <c r="B27" s="25"/>
    </row>
    <row r="28" customFormat="false" ht="33" hidden="false" customHeight="true" outlineLevel="0" collapsed="false">
      <c r="B28" s="20" t="s">
        <v>16</v>
      </c>
    </row>
  </sheetData>
  <sheetProtection algorithmName="SHA-512" hashValue="9cj18Vhh8RpW6Jj7y8/NkN5Pd9WKFam/5ckLDijE1FbX9GukOPij450X9HgItSCuMV2/YBLwr5flucO/vXqaAA==" saltValue="4ob6Z9oecfi6gi1HipCkIA==" spinCount="100000" sheet="true" selectLockedCells="true"/>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C1:P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23" activeCellId="0" sqref="H23"/>
    </sheetView>
  </sheetViews>
  <sheetFormatPr defaultColWidth="11.43359375" defaultRowHeight="15" zeroHeight="false" outlineLevelRow="0" outlineLevelCol="0"/>
  <cols>
    <col collapsed="false" customWidth="false" hidden="false" outlineLevel="0" max="2" min="1" style="5" width="11.43"/>
    <col collapsed="false" customWidth="true" hidden="false" outlineLevel="0" max="3" min="3" style="5" width="70.71"/>
    <col collapsed="false" customWidth="true" hidden="false" outlineLevel="0" max="4" min="4" style="5" width="21.29"/>
    <col collapsed="false" customWidth="false" hidden="false" outlineLevel="0" max="7" min="5" style="5" width="11.43"/>
    <col collapsed="false" customWidth="true" hidden="false" outlineLevel="0" max="8" min="8" style="5" width="56.86"/>
    <col collapsed="false" customWidth="true" hidden="false" outlineLevel="0" max="11" min="9" style="1" width="21.71"/>
    <col collapsed="false" customWidth="true" hidden="false" outlineLevel="0" max="14" min="12" style="5" width="26.57"/>
    <col collapsed="false" customWidth="true" hidden="false" outlineLevel="0" max="16" min="15" style="5" width="21.71"/>
    <col collapsed="false" customWidth="false" hidden="false" outlineLevel="0" max="16384" min="17" style="5" width="11.43"/>
  </cols>
  <sheetData>
    <row r="1" customFormat="false" ht="15" hidden="false" customHeight="false" outlineLevel="0" collapsed="false">
      <c r="H1" s="214" t="s">
        <v>157</v>
      </c>
    </row>
    <row r="3" customFormat="false" ht="68.65" hidden="false" customHeight="false" outlineLevel="0" collapsed="false">
      <c r="C3" s="219" t="s">
        <v>158</v>
      </c>
      <c r="D3" s="219" t="s">
        <v>159</v>
      </c>
      <c r="E3" s="219" t="s">
        <v>160</v>
      </c>
      <c r="H3" s="220" t="s">
        <v>34</v>
      </c>
      <c r="I3" s="221" t="s">
        <v>161</v>
      </c>
      <c r="J3" s="222" t="s">
        <v>162</v>
      </c>
      <c r="K3" s="222" t="s">
        <v>163</v>
      </c>
      <c r="L3" s="222" t="s">
        <v>164</v>
      </c>
      <c r="M3" s="222" t="s">
        <v>165</v>
      </c>
      <c r="N3" s="222" t="s">
        <v>166</v>
      </c>
      <c r="O3" s="222" t="s">
        <v>167</v>
      </c>
      <c r="P3" s="222" t="s">
        <v>168</v>
      </c>
    </row>
    <row r="4" customFormat="false" ht="15" hidden="false" customHeight="false" outlineLevel="0" collapsed="false">
      <c r="C4" s="5" t="s">
        <v>169</v>
      </c>
      <c r="D4" s="5" t="n">
        <v>1.6</v>
      </c>
      <c r="E4" s="5" t="n">
        <v>0.6</v>
      </c>
      <c r="H4" s="223" t="s">
        <v>36</v>
      </c>
      <c r="I4" s="1" t="n">
        <v>1.15</v>
      </c>
      <c r="J4" s="224" t="n">
        <v>1.1</v>
      </c>
      <c r="K4" s="224" t="n">
        <v>1.3</v>
      </c>
      <c r="L4" s="225" t="n">
        <f aca="false">ROUND(N4/M4,1)</f>
        <v>10.7</v>
      </c>
      <c r="M4" s="1" t="n">
        <v>1.11</v>
      </c>
      <c r="N4" s="226" t="n">
        <v>11.84</v>
      </c>
      <c r="O4" s="225" t="n">
        <v>5</v>
      </c>
      <c r="P4" s="225" t="n">
        <v>20</v>
      </c>
    </row>
    <row r="5" customFormat="false" ht="15" hidden="false" customHeight="false" outlineLevel="0" collapsed="false">
      <c r="C5" s="5" t="s">
        <v>170</v>
      </c>
      <c r="D5" s="5" t="n">
        <v>3</v>
      </c>
      <c r="E5" s="5" t="n">
        <v>0.76</v>
      </c>
      <c r="H5" s="223" t="s">
        <v>171</v>
      </c>
      <c r="I5" s="1" t="n">
        <v>1.15</v>
      </c>
      <c r="J5" s="224" t="n">
        <v>1.1</v>
      </c>
      <c r="K5" s="224" t="n">
        <v>1.3</v>
      </c>
      <c r="L5" s="225" t="n">
        <f aca="false">ROUND(N5/M5,1)</f>
        <v>14.1</v>
      </c>
      <c r="M5" s="1" t="n">
        <v>1.09</v>
      </c>
      <c r="N5" s="226" t="n">
        <f aca="false">N4*1.3</f>
        <v>15.392</v>
      </c>
      <c r="O5" s="227" t="n">
        <v>8</v>
      </c>
      <c r="P5" s="227" t="n">
        <v>25</v>
      </c>
    </row>
    <row r="6" customFormat="false" ht="15" hidden="false" customHeight="false" outlineLevel="0" collapsed="false">
      <c r="C6" s="5" t="s">
        <v>172</v>
      </c>
      <c r="D6" s="5" t="n">
        <v>3</v>
      </c>
      <c r="E6" s="5" t="n">
        <v>0.76</v>
      </c>
      <c r="H6" s="223" t="s">
        <v>173</v>
      </c>
      <c r="I6" s="1" t="n">
        <v>1.15</v>
      </c>
      <c r="J6" s="224" t="n">
        <v>1.1</v>
      </c>
      <c r="K6" s="224" t="n">
        <v>1.3</v>
      </c>
      <c r="L6" s="225" t="n">
        <f aca="false">ROUND(N6/M6,1)</f>
        <v>7.3</v>
      </c>
      <c r="M6" s="1" t="n">
        <v>1.08</v>
      </c>
      <c r="N6" s="226" t="n">
        <v>7.89</v>
      </c>
      <c r="O6" s="225" t="n">
        <v>5</v>
      </c>
      <c r="P6" s="225" t="n">
        <v>12</v>
      </c>
    </row>
    <row r="7" customFormat="false" ht="15" hidden="false" customHeight="false" outlineLevel="0" collapsed="false">
      <c r="C7" s="5" t="s">
        <v>174</v>
      </c>
      <c r="D7" s="5" t="n">
        <v>2.7</v>
      </c>
      <c r="E7" s="5" t="n">
        <v>0.76</v>
      </c>
      <c r="H7" s="223" t="s">
        <v>175</v>
      </c>
      <c r="I7" s="1" t="n">
        <v>1.15</v>
      </c>
      <c r="J7" s="224" t="n">
        <v>1.1</v>
      </c>
      <c r="K7" s="224" t="n">
        <v>1.3</v>
      </c>
      <c r="L7" s="225" t="n">
        <f aca="false">ROUND(N7/M7,1)</f>
        <v>9</v>
      </c>
      <c r="M7" s="1" t="n">
        <v>1.06</v>
      </c>
      <c r="N7" s="226" t="n">
        <v>9.56</v>
      </c>
      <c r="O7" s="225" t="n">
        <v>5</v>
      </c>
      <c r="P7" s="225" t="n">
        <v>20</v>
      </c>
    </row>
    <row r="8" customFormat="false" ht="15" hidden="false" customHeight="false" outlineLevel="0" collapsed="false">
      <c r="C8" s="5" t="s">
        <v>176</v>
      </c>
      <c r="D8" s="5" t="n">
        <v>5</v>
      </c>
      <c r="E8" s="5" t="n">
        <v>0.86</v>
      </c>
      <c r="H8" s="223" t="s">
        <v>177</v>
      </c>
      <c r="I8" s="1" t="n">
        <v>1.21</v>
      </c>
      <c r="J8" s="224" t="n">
        <v>1.15</v>
      </c>
      <c r="K8" s="224" t="n">
        <v>1.4</v>
      </c>
      <c r="L8" s="225" t="n">
        <f aca="false">ROUND(N8/M8,1)</f>
        <v>10.7</v>
      </c>
      <c r="M8" s="1" t="n">
        <v>1.11</v>
      </c>
      <c r="N8" s="226" t="n">
        <f aca="false">N4</f>
        <v>11.84</v>
      </c>
      <c r="O8" s="225" t="n">
        <f aca="false">O4</f>
        <v>5</v>
      </c>
      <c r="P8" s="225" t="n">
        <f aca="false">P4</f>
        <v>20</v>
      </c>
    </row>
    <row r="9" customFormat="false" ht="15" hidden="false" customHeight="false" outlineLevel="0" collapsed="false">
      <c r="C9" s="5" t="s">
        <v>178</v>
      </c>
      <c r="D9" s="5" t="n">
        <v>2.7</v>
      </c>
      <c r="E9" s="5" t="n">
        <v>0.76</v>
      </c>
      <c r="H9" s="223" t="s">
        <v>179</v>
      </c>
      <c r="I9" s="1" t="n">
        <v>1.21</v>
      </c>
      <c r="J9" s="224" t="n">
        <v>1.15</v>
      </c>
      <c r="K9" s="224" t="n">
        <v>1.4</v>
      </c>
      <c r="L9" s="225" t="n">
        <f aca="false">ROUND(N9/M9,1)</f>
        <v>14.1</v>
      </c>
      <c r="M9" s="1" t="n">
        <v>1.09</v>
      </c>
      <c r="N9" s="226" t="n">
        <f aca="false">N5</f>
        <v>15.392</v>
      </c>
      <c r="O9" s="227" t="n">
        <f aca="false">O5</f>
        <v>8</v>
      </c>
      <c r="P9" s="227" t="n">
        <f aca="false">P5</f>
        <v>25</v>
      </c>
    </row>
    <row r="10" customFormat="false" ht="15" hidden="false" customHeight="false" outlineLevel="0" collapsed="false">
      <c r="C10" s="5" t="s">
        <v>180</v>
      </c>
      <c r="D10" s="5" t="n">
        <v>2.7</v>
      </c>
      <c r="E10" s="5" t="n">
        <v>0.76</v>
      </c>
      <c r="H10" s="223" t="s">
        <v>181</v>
      </c>
      <c r="I10" s="1" t="n">
        <v>1.21</v>
      </c>
      <c r="J10" s="224" t="n">
        <v>1.15</v>
      </c>
      <c r="K10" s="224" t="n">
        <v>1.4</v>
      </c>
      <c r="L10" s="225" t="n">
        <f aca="false">ROUND(N10/M10,1)</f>
        <v>7.3</v>
      </c>
      <c r="M10" s="1" t="n">
        <v>1.08</v>
      </c>
      <c r="N10" s="226" t="n">
        <f aca="false">N6</f>
        <v>7.89</v>
      </c>
      <c r="O10" s="225" t="n">
        <f aca="false">O6</f>
        <v>5</v>
      </c>
      <c r="P10" s="225" t="n">
        <f aca="false">P6</f>
        <v>12</v>
      </c>
    </row>
    <row r="11" customFormat="false" ht="15" hidden="false" customHeight="false" outlineLevel="0" collapsed="false">
      <c r="H11" s="223" t="s">
        <v>182</v>
      </c>
      <c r="I11" s="1" t="n">
        <v>1.21</v>
      </c>
      <c r="J11" s="224" t="n">
        <v>1.15</v>
      </c>
      <c r="K11" s="224" t="n">
        <v>1.4</v>
      </c>
      <c r="L11" s="225" t="n">
        <f aca="false">ROUND(N11/M11,1)</f>
        <v>9</v>
      </c>
      <c r="M11" s="1" t="n">
        <v>1.06</v>
      </c>
      <c r="N11" s="226" t="n">
        <f aca="false">N7</f>
        <v>9.56</v>
      </c>
      <c r="O11" s="225" t="n">
        <f aca="false">O7</f>
        <v>5</v>
      </c>
      <c r="P11" s="225" t="n">
        <f aca="false">P7</f>
        <v>20</v>
      </c>
    </row>
    <row r="12" customFormat="false" ht="15" hidden="false" customHeight="false" outlineLevel="0" collapsed="false">
      <c r="C12" s="5" t="s">
        <v>183</v>
      </c>
      <c r="D12" s="5" t="n">
        <v>3</v>
      </c>
      <c r="E12" s="5" t="n">
        <v>0.76</v>
      </c>
      <c r="H12" s="223" t="s">
        <v>184</v>
      </c>
      <c r="I12" s="1" t="n">
        <v>0.52</v>
      </c>
      <c r="J12" s="224" t="n">
        <v>0.45</v>
      </c>
      <c r="K12" s="224" t="n">
        <v>0.65</v>
      </c>
      <c r="L12" s="225" t="n">
        <f aca="false">ROUND(N12/M12,1)</f>
        <v>25</v>
      </c>
      <c r="M12" s="1" t="n">
        <v>1</v>
      </c>
      <c r="N12" s="226" t="n">
        <f aca="false">25</f>
        <v>25</v>
      </c>
      <c r="O12" s="225" t="n">
        <v>20</v>
      </c>
      <c r="P12" s="225" t="n">
        <v>40</v>
      </c>
    </row>
    <row r="13" customFormat="false" ht="15" hidden="false" customHeight="false" outlineLevel="0" collapsed="false">
      <c r="C13" s="5" t="s">
        <v>185</v>
      </c>
      <c r="D13" s="5" t="n">
        <v>1.9</v>
      </c>
      <c r="E13" s="5" t="n">
        <v>0.6</v>
      </c>
      <c r="H13" s="223" t="s">
        <v>186</v>
      </c>
      <c r="I13" s="1" t="n">
        <v>1.02</v>
      </c>
      <c r="J13" s="224" t="n">
        <v>1</v>
      </c>
      <c r="K13" s="224" t="n">
        <v>1.1</v>
      </c>
      <c r="L13" s="225" t="n">
        <f aca="false">ROUND(N13/M13,1)</f>
        <v>32</v>
      </c>
      <c r="M13" s="1" t="n">
        <v>1</v>
      </c>
      <c r="N13" s="226" t="n">
        <v>32</v>
      </c>
      <c r="O13" s="225" t="n">
        <v>20</v>
      </c>
      <c r="P13" s="225" t="n">
        <v>60</v>
      </c>
    </row>
    <row r="14" customFormat="false" ht="15" hidden="false" customHeight="false" outlineLevel="0" collapsed="false">
      <c r="H14" s="223" t="s">
        <v>187</v>
      </c>
      <c r="I14" s="1" t="n">
        <v>1.05</v>
      </c>
      <c r="J14" s="224" t="n">
        <v>1</v>
      </c>
      <c r="K14" s="224" t="n">
        <v>1.1</v>
      </c>
      <c r="L14" s="225" t="n">
        <f aca="false">ROUND(N14/M14,1)</f>
        <v>25</v>
      </c>
      <c r="M14" s="1" t="n">
        <v>1</v>
      </c>
      <c r="N14" s="226" t="n">
        <v>25</v>
      </c>
      <c r="O14" s="225" t="n">
        <v>20</v>
      </c>
      <c r="P14" s="225" t="n">
        <v>40</v>
      </c>
    </row>
    <row r="15" customFormat="false" ht="15" hidden="false" customHeight="false" outlineLevel="0" collapsed="false">
      <c r="C15" s="5" t="s">
        <v>188</v>
      </c>
      <c r="D15" s="5" t="n">
        <v>4.3</v>
      </c>
      <c r="E15" s="5" t="n">
        <v>0.76</v>
      </c>
      <c r="H15" s="223" t="s">
        <v>189</v>
      </c>
      <c r="I15" s="1" t="n">
        <v>1.1</v>
      </c>
      <c r="J15" s="224" t="n">
        <v>1.05</v>
      </c>
      <c r="K15" s="224" t="n">
        <v>1.25</v>
      </c>
      <c r="L15" s="225" t="n">
        <f aca="false">ROUND(N15/M15,1)</f>
        <v>12</v>
      </c>
      <c r="M15" s="1" t="n">
        <v>1</v>
      </c>
      <c r="N15" s="226" t="n">
        <v>12.03</v>
      </c>
      <c r="O15" s="225" t="n">
        <v>5</v>
      </c>
      <c r="P15" s="225" t="n">
        <v>20</v>
      </c>
    </row>
    <row r="16" customFormat="false" ht="15" hidden="false" customHeight="false" outlineLevel="0" collapsed="false">
      <c r="C16" s="5" t="s">
        <v>190</v>
      </c>
      <c r="D16" s="5" t="n">
        <v>4.3</v>
      </c>
      <c r="E16" s="5" t="n">
        <v>0.76</v>
      </c>
      <c r="H16" s="223" t="s">
        <v>191</v>
      </c>
    </row>
    <row r="17" s="5" customFormat="true" ht="15" hidden="false" customHeight="false" outlineLevel="0" collapsed="false">
      <c r="C17" s="5" t="s">
        <v>192</v>
      </c>
      <c r="D17" s="5" t="n">
        <v>3.2</v>
      </c>
      <c r="E17" s="5" t="n">
        <v>0.76</v>
      </c>
      <c r="H17" s="51"/>
      <c r="I17" s="9"/>
    </row>
    <row r="18" s="5" customFormat="true" ht="15" hidden="false" customHeight="false" outlineLevel="0" collapsed="false">
      <c r="C18" s="5" t="s">
        <v>193</v>
      </c>
      <c r="D18" s="5" t="n">
        <v>1.9</v>
      </c>
      <c r="E18" s="5" t="n">
        <v>0.6</v>
      </c>
      <c r="H18" s="9"/>
    </row>
    <row r="19" s="5" customFormat="true" ht="15" hidden="false" customHeight="false" outlineLevel="0" collapsed="false">
      <c r="H19" s="9"/>
    </row>
    <row r="20" s="5" customFormat="true" ht="15" hidden="false" customHeight="false" outlineLevel="0" collapsed="false">
      <c r="C20" s="5" t="s">
        <v>194</v>
      </c>
    </row>
    <row r="21" s="5" customFormat="true" ht="15" hidden="false" customHeight="false" outlineLevel="0" collapsed="false">
      <c r="C21" s="5" t="s">
        <v>108</v>
      </c>
      <c r="D21" s="5" t="n">
        <v>5</v>
      </c>
      <c r="E21" s="5" t="n">
        <v>0.86</v>
      </c>
      <c r="H21" s="9"/>
    </row>
    <row r="22" s="5" customFormat="true" ht="15" hidden="false" customHeight="false" outlineLevel="0" collapsed="false">
      <c r="C22" s="5" t="s">
        <v>195</v>
      </c>
      <c r="D22" s="5" t="n">
        <v>2.7</v>
      </c>
      <c r="E22" s="5" t="n">
        <f aca="false">E9</f>
        <v>0.76</v>
      </c>
      <c r="H22" s="9"/>
    </row>
    <row r="23" s="5" customFormat="true" ht="15" hidden="false" customHeight="false" outlineLevel="0" collapsed="false">
      <c r="C23" s="5" t="s">
        <v>196</v>
      </c>
      <c r="D23" s="5" t="n">
        <v>1.6</v>
      </c>
      <c r="E23" s="5" t="n">
        <v>0.6</v>
      </c>
      <c r="H23" s="9"/>
    </row>
    <row r="24" customFormat="false" ht="15" hidden="false" customHeight="false" outlineLevel="0" collapsed="false">
      <c r="C24" s="5" t="s">
        <v>197</v>
      </c>
      <c r="D24" s="5" t="n">
        <v>3</v>
      </c>
      <c r="E24" s="5" t="n">
        <f aca="false">E5</f>
        <v>0.76</v>
      </c>
    </row>
    <row r="25" customFormat="false" ht="15" hidden="false" customHeight="false" outlineLevel="0" collapsed="false">
      <c r="C25" s="5" t="s">
        <v>198</v>
      </c>
      <c r="D25" s="5" t="n">
        <v>1.9</v>
      </c>
      <c r="E25" s="5" t="n">
        <f aca="false">E13</f>
        <v>0.6</v>
      </c>
    </row>
    <row r="26" customFormat="false" ht="15" hidden="false" customHeight="false" outlineLevel="0" collapsed="false">
      <c r="C26" s="5" t="s">
        <v>199</v>
      </c>
      <c r="D26" s="5" t="n">
        <v>4.3</v>
      </c>
      <c r="E26" s="5" t="n">
        <f aca="false">E16</f>
        <v>0.76</v>
      </c>
    </row>
    <row r="27" customFormat="false" ht="15" hidden="false" customHeight="false" outlineLevel="0" collapsed="false">
      <c r="C27" s="5" t="s">
        <v>200</v>
      </c>
      <c r="D27" s="5" t="n">
        <v>3.2</v>
      </c>
      <c r="E27" s="5" t="n">
        <f aca="false">E17</f>
        <v>0.76</v>
      </c>
    </row>
    <row r="28" customFormat="false" ht="15" hidden="false" customHeight="false" outlineLevel="0" collapsed="false">
      <c r="C28" s="5" t="s">
        <v>201</v>
      </c>
      <c r="D28" s="5" t="n">
        <v>1.9</v>
      </c>
      <c r="E28" s="5" t="n">
        <f aca="false">E18</f>
        <v>0.6</v>
      </c>
    </row>
    <row r="30" customFormat="false" ht="15" hidden="false" customHeight="false" outlineLevel="0" collapsed="false">
      <c r="E30" s="5" t="s">
        <v>202</v>
      </c>
    </row>
    <row r="31" customFormat="false" ht="15" hidden="false" customHeight="false" outlineLevel="0" collapsed="false">
      <c r="C31" s="5" t="s">
        <v>203</v>
      </c>
      <c r="D31" s="5" t="n">
        <v>1.3</v>
      </c>
      <c r="E31" s="5" t="n">
        <v>1</v>
      </c>
    </row>
    <row r="32" customFormat="false" ht="15" hidden="false" customHeight="false" outlineLevel="0" collapsed="false">
      <c r="C32" s="5" t="s">
        <v>114</v>
      </c>
      <c r="D32" s="5" t="n">
        <v>1</v>
      </c>
      <c r="E32" s="5" t="n">
        <v>2</v>
      </c>
    </row>
    <row r="33" customFormat="false" ht="15" hidden="false" customHeight="false" outlineLevel="0" collapsed="false">
      <c r="C33" s="5" t="s">
        <v>204</v>
      </c>
      <c r="D33" s="5" t="n">
        <v>0.8</v>
      </c>
      <c r="E33" s="5" t="n">
        <v>3</v>
      </c>
    </row>
  </sheetData>
  <hyperlinks>
    <hyperlink ref="I3" r:id="rId1" display="Anlagenaufwandszahl; dena Broschüre: &#10;Energetische Bewertung&#10;von Bestandsgebäuden"/>
  </hyperlinks>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8"/>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selection pane="topLeft" activeCell="E16" activeCellId="0" sqref="E16"/>
    </sheetView>
  </sheetViews>
  <sheetFormatPr defaultColWidth="10.6796875" defaultRowHeight="15" zeroHeight="false" outlineLevelRow="0" outlineLevelCol="0"/>
  <cols>
    <col collapsed="false" customWidth="true" hidden="false" outlineLevel="0" max="1" min="1" style="5" width="15.71"/>
    <col collapsed="false" customWidth="true" hidden="false" outlineLevel="0" max="2" min="2" style="5" width="49"/>
    <col collapsed="false" customWidth="true" hidden="false" outlineLevel="0" max="3" min="3" style="5" width="15.71"/>
  </cols>
  <sheetData>
    <row r="1" customFormat="false" ht="29.25" hidden="false" customHeight="true" outlineLevel="0" collapsed="false">
      <c r="A1" s="228" t="s">
        <v>205</v>
      </c>
      <c r="B1" s="229"/>
      <c r="C1" s="229" t="s">
        <v>157</v>
      </c>
    </row>
    <row r="2" customFormat="false" ht="15" hidden="false" customHeight="true" outlineLevel="0" collapsed="false">
      <c r="A2" s="230" t="s">
        <v>206</v>
      </c>
      <c r="B2" s="230" t="s">
        <v>207</v>
      </c>
      <c r="C2" s="231" t="s">
        <v>208</v>
      </c>
    </row>
    <row r="3" customFormat="false" ht="38.25" hidden="false" customHeight="true" outlineLevel="0" collapsed="false">
      <c r="A3" s="230"/>
      <c r="B3" s="230"/>
      <c r="C3" s="232" t="s">
        <v>209</v>
      </c>
    </row>
    <row r="4" customFormat="false" ht="15" hidden="false" customHeight="true" outlineLevel="0" collapsed="false">
      <c r="A4" s="233" t="s">
        <v>210</v>
      </c>
      <c r="B4" s="234" t="s">
        <v>146</v>
      </c>
      <c r="C4" s="232" t="n">
        <v>310</v>
      </c>
    </row>
    <row r="5" customFormat="false" ht="15" hidden="false" customHeight="false" outlineLevel="0" collapsed="false">
      <c r="A5" s="233"/>
      <c r="B5" s="234" t="s">
        <v>130</v>
      </c>
      <c r="C5" s="232" t="n">
        <v>240</v>
      </c>
    </row>
    <row r="6" customFormat="false" ht="15" hidden="false" customHeight="false" outlineLevel="0" collapsed="false">
      <c r="A6" s="233"/>
      <c r="B6" s="234" t="s">
        <v>211</v>
      </c>
      <c r="C6" s="232" t="n">
        <v>270</v>
      </c>
    </row>
    <row r="7" customFormat="false" ht="15" hidden="false" customHeight="false" outlineLevel="0" collapsed="false">
      <c r="A7" s="233"/>
      <c r="B7" s="234" t="s">
        <v>212</v>
      </c>
      <c r="C7" s="232" t="n">
        <v>400</v>
      </c>
    </row>
    <row r="8" customFormat="false" ht="15" hidden="false" customHeight="false" outlineLevel="0" collapsed="false">
      <c r="A8" s="233"/>
      <c r="B8" s="234" t="s">
        <v>213</v>
      </c>
      <c r="C8" s="232" t="n">
        <v>430</v>
      </c>
    </row>
    <row r="9" customFormat="false" ht="15" hidden="false" customHeight="true" outlineLevel="0" collapsed="false">
      <c r="A9" s="233" t="s">
        <v>214</v>
      </c>
      <c r="B9" s="234" t="s">
        <v>215</v>
      </c>
      <c r="C9" s="232" t="n">
        <v>140</v>
      </c>
    </row>
    <row r="10" customFormat="false" ht="15" hidden="false" customHeight="false" outlineLevel="0" collapsed="false">
      <c r="A10" s="233"/>
      <c r="B10" s="234" t="s">
        <v>216</v>
      </c>
      <c r="C10" s="232" t="n">
        <v>75</v>
      </c>
    </row>
    <row r="11" customFormat="false" ht="15" hidden="false" customHeight="false" outlineLevel="0" collapsed="false">
      <c r="A11" s="233"/>
      <c r="B11" s="234" t="s">
        <v>217</v>
      </c>
      <c r="C11" s="232" t="n">
        <v>180</v>
      </c>
    </row>
    <row r="12" customFormat="false" ht="15" hidden="false" customHeight="false" outlineLevel="0" collapsed="false">
      <c r="A12" s="233"/>
      <c r="B12" s="234" t="s">
        <v>218</v>
      </c>
      <c r="C12" s="232" t="n">
        <v>210</v>
      </c>
    </row>
    <row r="13" customFormat="false" ht="15" hidden="false" customHeight="false" outlineLevel="0" collapsed="false">
      <c r="A13" s="233"/>
      <c r="B13" s="234" t="s">
        <v>219</v>
      </c>
      <c r="C13" s="232" t="n">
        <v>105</v>
      </c>
    </row>
    <row r="14" customFormat="false" ht="15" hidden="false" customHeight="false" outlineLevel="0" collapsed="false">
      <c r="A14" s="233"/>
      <c r="B14" s="234" t="s">
        <v>220</v>
      </c>
      <c r="C14" s="232" t="n">
        <v>20</v>
      </c>
    </row>
    <row r="15" customFormat="false" ht="15" hidden="false" customHeight="true" outlineLevel="0" collapsed="false">
      <c r="A15" s="233" t="s">
        <v>221</v>
      </c>
      <c r="B15" s="234" t="s">
        <v>222</v>
      </c>
      <c r="C15" s="232" t="n">
        <v>560</v>
      </c>
    </row>
    <row r="16" customFormat="false" ht="15" hidden="false" customHeight="false" outlineLevel="0" collapsed="false">
      <c r="A16" s="233"/>
      <c r="B16" s="234" t="s">
        <v>223</v>
      </c>
      <c r="C16" s="232" t="s">
        <v>224</v>
      </c>
    </row>
    <row r="17" customFormat="false" ht="15" hidden="false" customHeight="false" outlineLevel="0" collapsed="false">
      <c r="A17" s="233"/>
      <c r="B17" s="234" t="s">
        <v>225</v>
      </c>
      <c r="C17" s="232" t="n">
        <v>860</v>
      </c>
    </row>
    <row r="18" customFormat="false" ht="15" hidden="false" customHeight="true" outlineLevel="0" collapsed="false">
      <c r="A18" s="233" t="s">
        <v>226</v>
      </c>
      <c r="B18" s="234" t="s">
        <v>227</v>
      </c>
      <c r="C18" s="232" t="s">
        <v>224</v>
      </c>
    </row>
    <row r="19" customFormat="false" ht="15" hidden="false" customHeight="false" outlineLevel="0" collapsed="false">
      <c r="A19" s="233"/>
      <c r="B19" s="234" t="s">
        <v>228</v>
      </c>
      <c r="C19" s="232" t="s">
        <v>224</v>
      </c>
    </row>
    <row r="20" customFormat="false" ht="15" hidden="false" customHeight="false" outlineLevel="0" collapsed="false">
      <c r="A20" s="233"/>
      <c r="B20" s="234" t="s">
        <v>229</v>
      </c>
      <c r="C20" s="232" t="n">
        <v>40</v>
      </c>
    </row>
    <row r="21" customFormat="false" ht="22.35" hidden="false" customHeight="false" outlineLevel="0" collapsed="false">
      <c r="A21" s="233"/>
      <c r="B21" s="234" t="s">
        <v>230</v>
      </c>
      <c r="C21" s="232" t="s">
        <v>231</v>
      </c>
    </row>
    <row r="22" customFormat="false" ht="15" hidden="false" customHeight="false" outlineLevel="0" collapsed="false">
      <c r="A22" s="233"/>
      <c r="B22" s="234" t="s">
        <v>232</v>
      </c>
      <c r="C22" s="232" t="n">
        <v>20</v>
      </c>
    </row>
    <row r="23" customFormat="false" ht="55.5" hidden="false" customHeight="true" outlineLevel="0" collapsed="false">
      <c r="A23" s="233" t="s">
        <v>233</v>
      </c>
      <c r="B23" s="234" t="s">
        <v>234</v>
      </c>
      <c r="C23" s="232" t="n">
        <v>300</v>
      </c>
    </row>
    <row r="24" customFormat="false" ht="15" hidden="false" customHeight="false" outlineLevel="0" collapsed="false">
      <c r="A24" s="233"/>
      <c r="B24" s="234" t="s">
        <v>235</v>
      </c>
      <c r="C24" s="232" t="n">
        <v>180</v>
      </c>
    </row>
    <row r="25" customFormat="false" ht="15" hidden="false" customHeight="false" outlineLevel="0" collapsed="false">
      <c r="A25" s="233"/>
      <c r="B25" s="234" t="s">
        <v>236</v>
      </c>
      <c r="C25" s="232" t="n">
        <v>40</v>
      </c>
    </row>
    <row r="26" customFormat="false" ht="15" hidden="false" customHeight="true" outlineLevel="0" collapsed="false">
      <c r="A26" s="233" t="s">
        <v>237</v>
      </c>
      <c r="B26" s="234" t="s">
        <v>238</v>
      </c>
      <c r="C26" s="232" t="n">
        <v>400</v>
      </c>
    </row>
    <row r="27" customFormat="false" ht="22.35" hidden="false" customHeight="false" outlineLevel="0" collapsed="false">
      <c r="A27" s="233"/>
      <c r="B27" s="234" t="s">
        <v>239</v>
      </c>
      <c r="C27" s="232" t="n">
        <v>300</v>
      </c>
    </row>
    <row r="28" customFormat="false" ht="15" hidden="false" customHeight="false" outlineLevel="0" collapsed="false">
      <c r="A28" s="233"/>
      <c r="B28" s="234" t="s">
        <v>240</v>
      </c>
      <c r="C28" s="232" t="n">
        <v>60</v>
      </c>
    </row>
  </sheetData>
  <mergeCells count="8">
    <mergeCell ref="A2:A3"/>
    <mergeCell ref="B2:B3"/>
    <mergeCell ref="A4:A8"/>
    <mergeCell ref="A9:A14"/>
    <mergeCell ref="A15:A17"/>
    <mergeCell ref="A18:A22"/>
    <mergeCell ref="A23:A25"/>
    <mergeCell ref="A26:A28"/>
  </mergeCells>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C19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B8" activeCellId="0" sqref="B8"/>
    </sheetView>
  </sheetViews>
  <sheetFormatPr defaultColWidth="11.43359375" defaultRowHeight="14.25" zeroHeight="false" outlineLevelRow="0" outlineLevelCol="0"/>
  <cols>
    <col collapsed="false" customWidth="true" hidden="false" outlineLevel="0" max="1" min="1" style="9" width="5.29"/>
    <col collapsed="false" customWidth="true" hidden="false" outlineLevel="0" max="2" min="2" style="9" width="126.14"/>
    <col collapsed="false" customWidth="false" hidden="false" outlineLevel="0" max="16384" min="3" style="9" width="11.43"/>
  </cols>
  <sheetData>
    <row r="2" customFormat="false" ht="17.35" hidden="false" customHeight="false" outlineLevel="0" collapsed="false">
      <c r="B2" s="235" t="s">
        <v>241</v>
      </c>
    </row>
    <row r="3" customFormat="false" ht="14.25" hidden="false" customHeight="false" outlineLevel="0" collapsed="false">
      <c r="B3" s="14"/>
    </row>
    <row r="4" customFormat="false" ht="14.25" hidden="false" customHeight="false" outlineLevel="0" collapsed="false">
      <c r="B4" s="14" t="s">
        <v>242</v>
      </c>
    </row>
    <row r="5" customFormat="false" ht="14.25" hidden="false" customHeight="false" outlineLevel="0" collapsed="false">
      <c r="B5" s="236" t="s">
        <v>243</v>
      </c>
    </row>
    <row r="6" customFormat="false" ht="14.25" hidden="false" customHeight="false" outlineLevel="0" collapsed="false">
      <c r="B6" s="237" t="s">
        <v>244</v>
      </c>
      <c r="C6" s="18"/>
    </row>
    <row r="7" customFormat="false" ht="14.25" hidden="false" customHeight="false" outlineLevel="0" collapsed="false">
      <c r="B7" s="238" t="s">
        <v>245</v>
      </c>
    </row>
    <row r="8" customFormat="false" ht="18.75" hidden="false" customHeight="true" outlineLevel="0" collapsed="false">
      <c r="B8" s="237" t="s">
        <v>246</v>
      </c>
    </row>
    <row r="9" customFormat="false" ht="14.25" hidden="false" customHeight="false" outlineLevel="0" collapsed="false">
      <c r="B9" s="14"/>
    </row>
    <row r="10" customFormat="false" ht="14.25" hidden="false" customHeight="false" outlineLevel="0" collapsed="false">
      <c r="B10" s="14" t="s">
        <v>247</v>
      </c>
    </row>
    <row r="11" customFormat="false" ht="14.25" hidden="false" customHeight="false" outlineLevel="0" collapsed="false">
      <c r="B11" s="14"/>
    </row>
    <row r="12" customFormat="false" ht="14.25" hidden="false" customHeight="false" outlineLevel="0" collapsed="false">
      <c r="B12" s="239" t="s">
        <v>248</v>
      </c>
    </row>
    <row r="13" customFormat="false" ht="39.55" hidden="false" customHeight="false" outlineLevel="0" collapsed="false">
      <c r="B13" s="240" t="s">
        <v>249</v>
      </c>
    </row>
    <row r="14" customFormat="false" ht="26.85" hidden="false" customHeight="false" outlineLevel="0" collapsed="false">
      <c r="B14" s="14" t="s">
        <v>250</v>
      </c>
    </row>
    <row r="15" customFormat="false" ht="14.25" hidden="false" customHeight="false" outlineLevel="0" collapsed="false">
      <c r="B15" s="14"/>
    </row>
    <row r="17" customFormat="false" ht="14.25" hidden="false" customHeight="false" outlineLevel="0" collapsed="false">
      <c r="B17" s="241"/>
    </row>
    <row r="18" customFormat="false" ht="14.25" hidden="false" customHeight="false" outlineLevel="0" collapsed="false">
      <c r="B18" s="241"/>
    </row>
    <row r="19" customFormat="false" ht="14.25" hidden="false" customHeight="false" outlineLevel="0" collapsed="false">
      <c r="B19" s="241"/>
    </row>
    <row r="96" customFormat="false" ht="14.25" hidden="false" customHeight="false" outlineLevel="0" collapsed="false">
      <c r="A96" s="242"/>
    </row>
    <row r="192" customFormat="false" ht="14.25" hidden="true" customHeight="false" outlineLevel="0" collapsed="false"/>
  </sheetData>
  <sheetProtection algorithmName="SHA-512" hashValue="3wr+2xU9K2x7fMv8X3DW/G/QZtJnlVWGHFgaaLtmHw02A9LwDZMbPfDvPVcykTQ2mzzZPBafMYuMFHV1zj0qOA==" saltValue="K/YM6CgO507xogmcFiruAQ==" spinCount="100000" sheet="true" objects="true" scenarios="true" selectLockedCells="true"/>
  <hyperlinks>
    <hyperlink ref="B5" r:id="rId1" display="http://www.zub-systems.de/files/downloads/Deutschlandkarte-2009-10.pdf"/>
    <hyperlink ref="B6" r:id="rId2" display="GEG-Infoportal - Bekanntmachungen zu Bestandsberechnungen (bund.de)"/>
    <hyperlink ref="B8" r:id="rId3" display="http://www.altbaukonstruktionen.de/"/>
  </hyperlinks>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J7" activeCellId="0" sqref="J7"/>
    </sheetView>
  </sheetViews>
  <sheetFormatPr defaultColWidth="5.00390625" defaultRowHeight="14.25" zeroHeight="false" outlineLevelRow="0" outlineLevelCol="0"/>
  <cols>
    <col collapsed="false" customWidth="false" hidden="false" outlineLevel="0" max="1" min="1" style="9" width="5"/>
    <col collapsed="false" customWidth="true" hidden="false" outlineLevel="0" max="2" min="2" style="9" width="97"/>
    <col collapsed="false" customWidth="false" hidden="false" outlineLevel="0" max="16384" min="3" style="9" width="5"/>
  </cols>
  <sheetData>
    <row r="2" customFormat="false" ht="17.35" hidden="false" customHeight="false" outlineLevel="0" collapsed="false">
      <c r="B2" s="243" t="s">
        <v>251</v>
      </c>
    </row>
    <row r="3" customFormat="false" ht="14.25" hidden="false" customHeight="false" outlineLevel="0" collapsed="false">
      <c r="B3" s="244"/>
    </row>
    <row r="4" customFormat="false" ht="21" hidden="false" customHeight="true" outlineLevel="0" collapsed="false">
      <c r="B4" s="245" t="s">
        <v>252</v>
      </c>
    </row>
    <row r="5" customFormat="false" ht="17.25" hidden="false" customHeight="true" outlineLevel="0" collapsed="false">
      <c r="B5" s="246" t="s">
        <v>253</v>
      </c>
    </row>
    <row r="6" customFormat="false" ht="3" hidden="false" customHeight="true" outlineLevel="0" collapsed="false">
      <c r="B6" s="20"/>
    </row>
    <row r="7" customFormat="false" ht="61.5" hidden="false" customHeight="true" outlineLevel="0" collapsed="false">
      <c r="B7" s="20" t="s">
        <v>254</v>
      </c>
    </row>
    <row r="8" customFormat="false" ht="46.5" hidden="false" customHeight="true" outlineLevel="0" collapsed="false">
      <c r="B8" s="20" t="s">
        <v>255</v>
      </c>
    </row>
    <row r="9" customFormat="false" ht="33" hidden="false" customHeight="true" outlineLevel="0" collapsed="false">
      <c r="B9" s="20" t="s">
        <v>256</v>
      </c>
    </row>
    <row r="10" s="20" customFormat="true" ht="26.85" hidden="false" customHeight="false" outlineLevel="0" collapsed="false">
      <c r="B10" s="20" t="s">
        <v>257</v>
      </c>
    </row>
    <row r="11" customFormat="false" ht="31.5" hidden="false" customHeight="true" outlineLevel="0" collapsed="false">
      <c r="B11" s="14" t="s">
        <v>258</v>
      </c>
    </row>
    <row r="12" customFormat="false" ht="14.25" hidden="false" customHeight="false" outlineLevel="0" collapsed="false">
      <c r="B12" s="20"/>
    </row>
    <row r="13" customFormat="false" ht="26.85" hidden="false" customHeight="false" outlineLevel="0" collapsed="false">
      <c r="B13" s="245" t="s">
        <v>259</v>
      </c>
    </row>
    <row r="14" customFormat="false" ht="11.25" hidden="false" customHeight="true" outlineLevel="0" collapsed="false">
      <c r="B14" s="20"/>
    </row>
    <row r="15" customFormat="false" ht="14.25" hidden="false" customHeight="false" outlineLevel="0" collapsed="false">
      <c r="B15" s="244" t="s">
        <v>260</v>
      </c>
    </row>
    <row r="16" customFormat="false" ht="15" hidden="false" customHeight="false" outlineLevel="0" collapsed="false">
      <c r="B16" s="81"/>
    </row>
  </sheetData>
  <sheetProtection algorithmName="SHA-512" hashValue="tpaxOA0pmCj6lJVjAPJISGKd51E4ZI5KTWSC5XbO9vDyRKdW19RziBQFMahPZvqswAMVyjI/PVHidhHBRwPQAw==" saltValue="Nuhi+EG+CPkNsBSrlPBftQ==" spinCount="100000" sheet="true" selectLockedCells="true" selectUnlockedCells="true"/>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F18" activeCellId="0" sqref="F18"/>
    </sheetView>
  </sheetViews>
  <sheetFormatPr defaultColWidth="11.43359375" defaultRowHeight="14.25" zeroHeight="false" outlineLevelRow="0" outlineLevelCol="0"/>
  <cols>
    <col collapsed="false" customWidth="true" hidden="false" outlineLevel="0" max="1" min="1" style="9" width="2.71"/>
    <col collapsed="false" customWidth="true" hidden="false" outlineLevel="0" max="2" min="2" style="9" width="54.14"/>
    <col collapsed="false" customWidth="true" hidden="false" outlineLevel="0" max="3" min="3" style="9" width="8"/>
    <col collapsed="false" customWidth="false" hidden="false" outlineLevel="0" max="4" min="4" style="9" width="11.43"/>
    <col collapsed="false" customWidth="true" hidden="false" outlineLevel="0" max="5" min="5" style="9" width="1.42"/>
    <col collapsed="false" customWidth="true" hidden="false" outlineLevel="0" max="6" min="6" style="9" width="39.71"/>
    <col collapsed="false" customWidth="true" hidden="false" outlineLevel="0" max="7" min="7" style="9" width="1.14"/>
    <col collapsed="false" customWidth="true" hidden="false" outlineLevel="0" max="8" min="8" style="26" width="7.29"/>
    <col collapsed="false" customWidth="true" hidden="false" outlineLevel="0" max="9" min="9" style="9" width="3.86"/>
    <col collapsed="false" customWidth="true" hidden="false" outlineLevel="0" max="10" min="10" style="27" width="6.29"/>
    <col collapsed="false" customWidth="true" hidden="false" outlineLevel="0" max="11" min="11" style="9" width="1.14"/>
    <col collapsed="false" customWidth="true" hidden="false" outlineLevel="0" max="12" min="12" style="9" width="17.86"/>
    <col collapsed="false" customWidth="false" hidden="false" outlineLevel="0" max="14" min="13" style="9" width="11.43"/>
    <col collapsed="false" customWidth="true" hidden="false" outlineLevel="0" max="15" min="15" style="9" width="14.71"/>
    <col collapsed="false" customWidth="false" hidden="false" outlineLevel="0" max="19" min="16" style="9" width="11.43"/>
    <col collapsed="false" customWidth="true" hidden="false" outlineLevel="0" max="20" min="20" style="9" width="31.71"/>
    <col collapsed="false" customWidth="false" hidden="false" outlineLevel="0" max="16384" min="21" style="9" width="11.43"/>
  </cols>
  <sheetData>
    <row r="1" customFormat="false" ht="9.75" hidden="false" customHeight="true" outlineLevel="0" collapsed="false">
      <c r="D1" s="28"/>
      <c r="F1" s="29"/>
      <c r="P1" s="30"/>
      <c r="Q1" s="30"/>
      <c r="R1" s="30"/>
      <c r="S1" s="30"/>
      <c r="T1" s="30"/>
    </row>
    <row r="2" customFormat="false" ht="17.35" hidden="false" customHeight="false" outlineLevel="0" collapsed="false">
      <c r="B2" s="31" t="s">
        <v>17</v>
      </c>
      <c r="C2" s="32"/>
      <c r="D2" s="33"/>
      <c r="E2" s="32"/>
      <c r="F2" s="34"/>
      <c r="G2" s="32"/>
      <c r="H2" s="35"/>
      <c r="I2" s="32"/>
      <c r="J2" s="36"/>
      <c r="K2" s="32"/>
      <c r="L2" s="32"/>
      <c r="M2" s="32"/>
      <c r="N2" s="32"/>
      <c r="O2" s="32"/>
      <c r="P2" s="32"/>
      <c r="Q2" s="32"/>
      <c r="R2" s="32"/>
      <c r="S2" s="32"/>
      <c r="T2" s="32"/>
    </row>
    <row r="3" customFormat="false" ht="14.25" hidden="false" customHeight="false" outlineLevel="0" collapsed="false">
      <c r="B3" s="10" t="s">
        <v>18</v>
      </c>
      <c r="D3" s="28"/>
      <c r="F3" s="29"/>
    </row>
    <row r="4" customFormat="false" ht="14.25" hidden="false" customHeight="false" outlineLevel="0" collapsed="false">
      <c r="B4" s="37" t="s">
        <v>19</v>
      </c>
      <c r="D4" s="28"/>
      <c r="F4" s="29"/>
      <c r="G4" s="28"/>
      <c r="H4" s="38"/>
      <c r="I4" s="28"/>
      <c r="J4" s="39"/>
      <c r="K4" s="28"/>
    </row>
    <row r="5" customFormat="false" ht="14.25" hidden="false" customHeight="false" outlineLevel="0" collapsed="false">
      <c r="B5" s="37" t="s">
        <v>20</v>
      </c>
      <c r="D5" s="28"/>
      <c r="F5" s="29"/>
    </row>
    <row r="6" customFormat="false" ht="14.25" hidden="false" customHeight="false" outlineLevel="0" collapsed="false">
      <c r="D6" s="28"/>
      <c r="F6" s="29"/>
    </row>
    <row r="7" customFormat="false" ht="14.25" hidden="false" customHeight="false" outlineLevel="0" collapsed="false">
      <c r="B7" s="40" t="s">
        <v>21</v>
      </c>
      <c r="C7" s="41"/>
      <c r="D7" s="42"/>
      <c r="E7" s="41"/>
      <c r="F7" s="43"/>
      <c r="G7" s="41"/>
      <c r="H7" s="44"/>
      <c r="I7" s="41"/>
      <c r="J7" s="45"/>
      <c r="K7" s="41"/>
      <c r="L7" s="41"/>
      <c r="M7" s="41"/>
      <c r="N7" s="41"/>
      <c r="O7" s="41"/>
      <c r="P7" s="41"/>
      <c r="Q7" s="41"/>
      <c r="R7" s="41"/>
      <c r="S7" s="41"/>
      <c r="T7" s="41"/>
    </row>
    <row r="8" customFormat="false" ht="14.25" hidden="false" customHeight="false" outlineLevel="0" collapsed="false">
      <c r="B8" s="46" t="s">
        <v>22</v>
      </c>
      <c r="D8" s="28"/>
      <c r="F8" s="29"/>
    </row>
    <row r="9" customFormat="false" ht="14.25" hidden="false" customHeight="false" outlineLevel="0" collapsed="false">
      <c r="B9" s="10" t="s">
        <v>23</v>
      </c>
      <c r="D9" s="28"/>
      <c r="F9" s="29"/>
    </row>
    <row r="10" customFormat="false" ht="14.25" hidden="false" customHeight="false" outlineLevel="0" collapsed="false">
      <c r="B10" s="10" t="s">
        <v>24</v>
      </c>
      <c r="D10" s="28"/>
      <c r="F10" s="29"/>
    </row>
    <row r="11" customFormat="false" ht="14.25" hidden="false" customHeight="false" outlineLevel="0" collapsed="false">
      <c r="B11" s="10" t="s">
        <v>25</v>
      </c>
      <c r="D11" s="28"/>
      <c r="F11" s="29"/>
    </row>
    <row r="12" customFormat="false" ht="14.25" hidden="false" customHeight="false" outlineLevel="0" collapsed="false">
      <c r="B12" s="47" t="s">
        <v>26</v>
      </c>
      <c r="C12" s="48"/>
      <c r="D12" s="49"/>
      <c r="E12" s="48"/>
      <c r="F12" s="50"/>
    </row>
    <row r="13" customFormat="false" ht="6" hidden="false" customHeight="true" outlineLevel="0" collapsed="false">
      <c r="B13" s="10"/>
      <c r="D13" s="28"/>
      <c r="F13" s="29"/>
    </row>
    <row r="14" customFormat="false" ht="14.25" hidden="false" customHeight="false" outlineLevel="0" collapsed="false">
      <c r="B14" s="47" t="s">
        <v>27</v>
      </c>
      <c r="C14" s="48"/>
      <c r="D14" s="49"/>
      <c r="E14" s="48"/>
      <c r="F14" s="50"/>
    </row>
    <row r="15" customFormat="false" ht="14.25" hidden="false" customHeight="false" outlineLevel="0" collapsed="false">
      <c r="D15" s="28"/>
      <c r="F15" s="29"/>
    </row>
    <row r="16" customFormat="false" ht="14.25" hidden="false" customHeight="false" outlineLevel="0" collapsed="false">
      <c r="A16" s="51"/>
      <c r="B16" s="40" t="s">
        <v>28</v>
      </c>
      <c r="C16" s="40" t="s">
        <v>29</v>
      </c>
      <c r="D16" s="52" t="s">
        <v>30</v>
      </c>
      <c r="E16" s="53"/>
      <c r="F16" s="54" t="s">
        <v>31</v>
      </c>
      <c r="G16" s="40"/>
      <c r="H16" s="55" t="s">
        <v>32</v>
      </c>
      <c r="I16" s="56"/>
      <c r="J16" s="56"/>
      <c r="K16" s="40"/>
      <c r="L16" s="40" t="s">
        <v>33</v>
      </c>
      <c r="M16" s="57"/>
      <c r="N16" s="57"/>
      <c r="O16" s="57"/>
      <c r="P16" s="57"/>
      <c r="Q16" s="57"/>
      <c r="R16" s="57"/>
      <c r="S16" s="57"/>
      <c r="T16" s="57"/>
    </row>
    <row r="17" customFormat="false" ht="14.25" hidden="false" customHeight="false" outlineLevel="0" collapsed="false">
      <c r="A17" s="51"/>
      <c r="B17" s="51"/>
      <c r="C17" s="51"/>
      <c r="D17" s="58"/>
      <c r="E17" s="59"/>
      <c r="F17" s="58"/>
      <c r="G17" s="51"/>
      <c r="H17" s="59"/>
      <c r="I17" s="51"/>
      <c r="J17" s="60"/>
      <c r="K17" s="51"/>
    </row>
    <row r="18" customFormat="false" ht="14.25" hidden="false" customHeight="false" outlineLevel="0" collapsed="false">
      <c r="B18" s="9" t="s">
        <v>34</v>
      </c>
      <c r="D18" s="61"/>
      <c r="E18" s="9" t="s">
        <v>35</v>
      </c>
      <c r="F18" s="62" t="s">
        <v>36</v>
      </c>
      <c r="I18" s="63"/>
    </row>
    <row r="19" customFormat="false" ht="14.25" hidden="false" customHeight="false" outlineLevel="0" collapsed="false">
      <c r="A19" s="51"/>
      <c r="B19" s="51"/>
      <c r="C19" s="51"/>
      <c r="D19" s="58"/>
      <c r="E19" s="59"/>
      <c r="F19" s="58"/>
      <c r="G19" s="51"/>
      <c r="H19" s="59"/>
      <c r="I19" s="51"/>
      <c r="J19" s="60"/>
      <c r="K19" s="51"/>
    </row>
    <row r="20" customFormat="false" ht="14.25" hidden="false" customHeight="false" outlineLevel="0" collapsed="false">
      <c r="B20" s="9" t="s">
        <v>37</v>
      </c>
      <c r="D20" s="64" t="n">
        <f aca="false">VLOOKUP(F18,Tabelle1!H4:P15,2,FALSE())</f>
        <v>1.15</v>
      </c>
      <c r="E20" s="65" t="s">
        <v>35</v>
      </c>
      <c r="F20" s="66" t="n">
        <v>1.15</v>
      </c>
      <c r="H20" s="26" t="n">
        <f aca="false">VLOOKUP(F18,Tabelle1!H4:P15,3,FALSE())</f>
        <v>1.1</v>
      </c>
      <c r="I20" s="63" t="s">
        <v>38</v>
      </c>
      <c r="J20" s="27" t="n">
        <f aca="false">VLOOKUP(F18,Tabelle1!H4:P15,4,FALSE())</f>
        <v>1.3</v>
      </c>
      <c r="L20" s="10" t="s">
        <v>39</v>
      </c>
    </row>
    <row r="21" customFormat="false" ht="14.25" hidden="false" customHeight="false" outlineLevel="0" collapsed="false">
      <c r="A21" s="51"/>
      <c r="C21" s="51"/>
      <c r="D21" s="58"/>
      <c r="E21" s="59"/>
      <c r="F21" s="58"/>
      <c r="G21" s="51"/>
      <c r="H21" s="59"/>
      <c r="I21" s="51"/>
      <c r="J21" s="60"/>
      <c r="K21" s="51"/>
      <c r="L21" s="67" t="s">
        <v>40</v>
      </c>
    </row>
    <row r="22" customFormat="false" ht="14.25" hidden="false" customHeight="false" outlineLevel="0" collapsed="false">
      <c r="A22" s="51"/>
      <c r="B22" s="51"/>
      <c r="C22" s="51"/>
      <c r="D22" s="58"/>
      <c r="E22" s="59"/>
      <c r="F22" s="58"/>
      <c r="G22" s="51"/>
      <c r="H22" s="59"/>
      <c r="I22" s="51"/>
      <c r="J22" s="60"/>
      <c r="K22" s="51"/>
      <c r="L22" s="68"/>
    </row>
    <row r="23" customFormat="false" ht="14.25" hidden="false" customHeight="false" outlineLevel="0" collapsed="false">
      <c r="B23" s="48" t="s">
        <v>41</v>
      </c>
      <c r="C23" s="9" t="s">
        <v>42</v>
      </c>
      <c r="D23" s="69"/>
      <c r="E23" s="9" t="s">
        <v>35</v>
      </c>
      <c r="F23" s="70" t="n">
        <v>3566</v>
      </c>
      <c r="H23" s="71" t="n">
        <v>2000</v>
      </c>
      <c r="I23" s="72"/>
      <c r="J23" s="73" t="n">
        <v>6000</v>
      </c>
      <c r="L23" s="10" t="s">
        <v>43</v>
      </c>
      <c r="P23" s="74"/>
    </row>
    <row r="24" customFormat="false" ht="14.25" hidden="false" customHeight="false" outlineLevel="0" collapsed="false">
      <c r="B24" s="48" t="s">
        <v>44</v>
      </c>
      <c r="C24" s="9" t="s">
        <v>42</v>
      </c>
      <c r="D24" s="69"/>
      <c r="E24" s="9" t="s">
        <v>35</v>
      </c>
      <c r="F24" s="75" t="n">
        <v>2890</v>
      </c>
      <c r="H24" s="71" t="n">
        <v>2000</v>
      </c>
      <c r="I24" s="72"/>
      <c r="J24" s="73" t="n">
        <v>6000</v>
      </c>
      <c r="L24" s="74" t="s">
        <v>45</v>
      </c>
    </row>
    <row r="26" customFormat="false" ht="14.25" hidden="false" customHeight="false" outlineLevel="0" collapsed="false">
      <c r="B26" s="40" t="s">
        <v>46</v>
      </c>
      <c r="C26" s="40" t="s">
        <v>29</v>
      </c>
      <c r="D26" s="52"/>
      <c r="E26" s="53"/>
      <c r="F26" s="52" t="s">
        <v>47</v>
      </c>
      <c r="G26" s="57"/>
      <c r="H26" s="76"/>
      <c r="I26" s="57"/>
      <c r="J26" s="77"/>
      <c r="K26" s="57"/>
      <c r="L26" s="78"/>
      <c r="M26" s="57"/>
      <c r="N26" s="57"/>
      <c r="O26" s="57"/>
      <c r="P26" s="57"/>
      <c r="Q26" s="57"/>
      <c r="R26" s="57"/>
      <c r="S26" s="57"/>
      <c r="T26" s="57"/>
    </row>
    <row r="28" customFormat="false" ht="14.25" hidden="false" customHeight="false" outlineLevel="0" collapsed="false">
      <c r="B28" s="48" t="s">
        <v>48</v>
      </c>
      <c r="C28" s="48" t="s">
        <v>49</v>
      </c>
      <c r="D28" s="58"/>
      <c r="E28" s="79"/>
      <c r="F28" s="80" t="n">
        <f aca="false">F23*0.9*24/1000</f>
        <v>77.0256</v>
      </c>
    </row>
    <row r="29" customFormat="false" ht="14.25" hidden="false" customHeight="false" outlineLevel="0" collapsed="false">
      <c r="B29" s="48" t="s">
        <v>50</v>
      </c>
      <c r="C29" s="48" t="s">
        <v>49</v>
      </c>
      <c r="D29" s="58"/>
      <c r="E29" s="79"/>
      <c r="F29" s="80" t="n">
        <f aca="false">F24*0.9*24/1000</f>
        <v>62.424</v>
      </c>
    </row>
    <row r="30" customFormat="false" ht="12.75" hidden="false" customHeight="true" outlineLevel="0" collapsed="false">
      <c r="D30" s="58"/>
      <c r="F30" s="29"/>
    </row>
    <row r="32" customFormat="false" ht="14.25" hidden="false" customHeight="false" outlineLevel="0" collapsed="false">
      <c r="B32" s="81"/>
    </row>
    <row r="33" customFormat="false" ht="14.25" hidden="false" customHeight="false" outlineLevel="0" collapsed="false">
      <c r="B33" s="82"/>
      <c r="F33" s="30"/>
      <c r="L33" s="51"/>
    </row>
    <row r="34" customFormat="false" ht="15" hidden="false" customHeight="true" outlineLevel="0" collapsed="false">
      <c r="B34" s="83" t="s">
        <v>51</v>
      </c>
      <c r="C34" s="83"/>
      <c r="D34" s="83"/>
      <c r="E34" s="84"/>
      <c r="F34" s="85"/>
      <c r="G34" s="84"/>
      <c r="H34" s="86"/>
      <c r="I34" s="84"/>
      <c r="J34" s="87"/>
      <c r="K34" s="84"/>
      <c r="L34" s="48"/>
    </row>
    <row r="35" customFormat="false" ht="14.25" hidden="false" customHeight="false" outlineLevel="0" collapsed="false">
      <c r="F35" s="30"/>
    </row>
  </sheetData>
  <sheetProtection algorithmName="SHA-512" hashValue="XAFEfW9ADU98neD5EC4L4QxhBW7nZ+Bl1RmtwKWdCbhPAO7vgONde3NHKL+rE8oiCEAcgBVoll5gSIxnSaeovw==" saltValue="xDLbBC5mWPTix0UAetGtBQ==" spinCount="100000" sheet="true" selectLockedCells="true"/>
  <conditionalFormatting sqref="F20">
    <cfRule type="cellIs" priority="2" operator="equal" aboveAverage="0" equalAverage="0" bottom="0" percent="0" rank="0" text="" dxfId="0">
      <formula>$D$20</formula>
    </cfRule>
    <cfRule type="cellIs" priority="3" operator="between" aboveAverage="0" equalAverage="0" bottom="0" percent="0" rank="0" text="" dxfId="1">
      <formula>$H$20</formula>
      <formula>$J$20</formula>
    </cfRule>
    <cfRule type="cellIs" priority="4" operator="notBetween" aboveAverage="0" equalAverage="0" bottom="0" percent="0" rank="0" text="" dxfId="2">
      <formula>$H$20</formula>
      <formula>$J$20</formula>
    </cfRule>
  </conditionalFormatting>
  <conditionalFormatting sqref="F24">
    <cfRule type="cellIs" priority="5" operator="between" aboveAverage="0" equalAverage="0" bottom="0" percent="0" rank="0" text="" dxfId="3">
      <formula>$H$24</formula>
      <formula>$J$24</formula>
    </cfRule>
    <cfRule type="cellIs" priority="6" operator="notBetween" aboveAverage="0" equalAverage="0" bottom="0" percent="0" rank="0" text="" dxfId="4">
      <formula>2000</formula>
      <formula>$J$24</formula>
    </cfRule>
  </conditionalFormatting>
  <conditionalFormatting sqref="F23">
    <cfRule type="cellIs" priority="7" operator="between" aboveAverage="0" equalAverage="0" bottom="0" percent="0" rank="0" text="" dxfId="5">
      <formula>$H$23</formula>
      <formula>$J$23</formula>
    </cfRule>
    <cfRule type="cellIs" priority="8" operator="notBetween" aboveAverage="0" equalAverage="0" bottom="0" percent="0" rank="0" text="" dxfId="6">
      <formula>$H$23</formula>
      <formula>$J$23</formula>
    </cfRule>
  </conditionalFormatting>
  <dataValidations count="1">
    <dataValidation allowBlank="true" errorStyle="stop" operator="between" showDropDown="false" showErrorMessage="true" showInputMessage="true" sqref="F18" type="list">
      <formula1>DropdownListe</formula1>
      <formula2>0</formula2>
    </dataValidation>
  </dataValidations>
  <hyperlinks>
    <hyperlink ref="L21" r:id="rId2" display="https://www.bbsr-geg.bund.de/GEGPortal/DE/ErgaenzendeRegelungen/Bekanntmachungen/Bestandsberechnungen/Download/WGDatenaufnahmeGEG.pdf?__blob=publicationFile&amp;v=1"/>
    <hyperlink ref="L24" r:id="rId3" location="c205" display="https://www.iwu.de/publikationen/fachinformationen/energiebilanzen/#c205"/>
  </hyperlinks>
  <printOptions headings="false" gridLines="false" gridLinesSet="true" horizontalCentered="false" verticalCentered="false"/>
  <pageMargins left="0.708333333333333" right="0.708333333333333"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S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28" activeCellId="0" sqref="C28"/>
    </sheetView>
  </sheetViews>
  <sheetFormatPr defaultColWidth="11.43359375" defaultRowHeight="12.75" zeroHeight="false" outlineLevelRow="0" outlineLevelCol="0"/>
  <cols>
    <col collapsed="false" customWidth="true" hidden="false" outlineLevel="0" max="1" min="1" style="10" width="2.71"/>
    <col collapsed="false" customWidth="true" hidden="false" outlineLevel="0" max="2" min="2" style="10" width="41.71"/>
    <col collapsed="false" customWidth="true" hidden="false" outlineLevel="0" max="3" min="3" style="88" width="13.29"/>
    <col collapsed="false" customWidth="true" hidden="false" outlineLevel="0" max="4" min="4" style="89" width="80.71"/>
    <col collapsed="false" customWidth="true" hidden="false" outlineLevel="0" max="5" min="5" style="10" width="10"/>
    <col collapsed="false" customWidth="true" hidden="false" outlineLevel="0" max="12" min="6" style="10" width="13.29"/>
    <col collapsed="false" customWidth="false" hidden="false" outlineLevel="0" max="16384" min="13" style="10" width="11.43"/>
  </cols>
  <sheetData>
    <row r="1" customFormat="false" ht="6.75" hidden="false" customHeight="true" outlineLevel="0" collapsed="false"/>
    <row r="2" customFormat="false" ht="15.75" hidden="false" customHeight="true" outlineLevel="0" collapsed="false">
      <c r="B2" s="90" t="s">
        <v>52</v>
      </c>
      <c r="C2" s="91"/>
      <c r="D2" s="92"/>
      <c r="E2" s="93"/>
      <c r="F2" s="93"/>
      <c r="G2" s="93"/>
      <c r="H2" s="93"/>
      <c r="I2" s="93"/>
      <c r="J2" s="93"/>
    </row>
    <row r="3" customFormat="false" ht="15.75" hidden="false" customHeight="true" outlineLevel="0" collapsed="false">
      <c r="B3" s="94" t="s">
        <v>53</v>
      </c>
      <c r="C3" s="95"/>
      <c r="D3" s="96"/>
      <c r="E3" s="93"/>
      <c r="F3" s="93"/>
      <c r="G3" s="93"/>
      <c r="H3" s="93"/>
      <c r="I3" s="93"/>
      <c r="J3" s="93"/>
    </row>
    <row r="4" customFormat="false" ht="24.75" hidden="false" customHeight="true" outlineLevel="0" collapsed="false">
      <c r="B4" s="97" t="s">
        <v>54</v>
      </c>
      <c r="E4" s="93"/>
      <c r="F4" s="93"/>
      <c r="G4" s="93"/>
      <c r="H4" s="93"/>
      <c r="I4" s="93"/>
      <c r="J4" s="93"/>
    </row>
    <row r="5" customFormat="false" ht="6.75" hidden="false" customHeight="true" outlineLevel="0" collapsed="false">
      <c r="E5" s="93"/>
      <c r="F5" s="93"/>
      <c r="G5" s="93"/>
      <c r="H5" s="93"/>
      <c r="I5" s="93"/>
      <c r="J5" s="93"/>
    </row>
    <row r="6" customFormat="false" ht="13.5" hidden="false" customHeight="true" outlineLevel="0" collapsed="false">
      <c r="B6" s="40" t="s">
        <v>55</v>
      </c>
      <c r="C6" s="98"/>
      <c r="D6" s="99"/>
      <c r="E6" s="93"/>
      <c r="F6" s="93"/>
      <c r="G6" s="93"/>
      <c r="H6" s="93"/>
      <c r="I6" s="93"/>
      <c r="J6" s="93"/>
    </row>
    <row r="7" customFormat="false" ht="6.75" hidden="false" customHeight="true" outlineLevel="0" collapsed="false">
      <c r="E7" s="93"/>
      <c r="F7" s="93"/>
      <c r="G7" s="93"/>
      <c r="H7" s="93"/>
      <c r="I7" s="93"/>
      <c r="J7" s="93"/>
    </row>
    <row r="8" customFormat="false" ht="13.5" hidden="false" customHeight="true" outlineLevel="0" collapsed="false">
      <c r="B8" s="10" t="s">
        <v>56</v>
      </c>
      <c r="C8" s="100" t="n">
        <v>1.2</v>
      </c>
      <c r="D8" s="89" t="s">
        <v>57</v>
      </c>
      <c r="E8" s="101"/>
      <c r="F8" s="93"/>
      <c r="G8" s="93"/>
      <c r="H8" s="93"/>
      <c r="I8" s="93"/>
      <c r="J8" s="93"/>
    </row>
    <row r="9" customFormat="false" ht="6.75" hidden="false" customHeight="true" outlineLevel="0" collapsed="false">
      <c r="C9" s="102"/>
      <c r="E9" s="101"/>
      <c r="F9" s="93"/>
      <c r="G9" s="93"/>
      <c r="H9" s="93"/>
      <c r="I9" s="93"/>
      <c r="J9" s="93"/>
    </row>
    <row r="10" customFormat="false" ht="13.5" hidden="false" customHeight="true" outlineLevel="0" collapsed="false">
      <c r="B10" s="40" t="s">
        <v>58</v>
      </c>
      <c r="C10" s="98"/>
      <c r="D10" s="99"/>
      <c r="E10" s="101"/>
      <c r="F10" s="93"/>
      <c r="G10" s="93"/>
      <c r="H10" s="93"/>
      <c r="I10" s="93"/>
      <c r="J10" s="93"/>
    </row>
    <row r="11" customFormat="false" ht="6.75" hidden="false" customHeight="true" outlineLevel="0" collapsed="false">
      <c r="B11" s="103"/>
      <c r="C11" s="37"/>
      <c r="D11" s="104"/>
      <c r="E11" s="105"/>
      <c r="F11" s="93"/>
      <c r="G11" s="93"/>
      <c r="H11" s="93"/>
      <c r="I11" s="93"/>
      <c r="J11" s="93"/>
    </row>
    <row r="12" customFormat="false" ht="13.5" hidden="false" customHeight="true" outlineLevel="0" collapsed="false">
      <c r="B12" s="47" t="s">
        <v>59</v>
      </c>
      <c r="C12" s="106" t="n">
        <v>0.24</v>
      </c>
      <c r="D12" s="89" t="s">
        <v>57</v>
      </c>
      <c r="E12" s="105"/>
      <c r="F12" s="93"/>
      <c r="G12" s="93"/>
      <c r="H12" s="93"/>
      <c r="I12" s="93"/>
      <c r="J12" s="93"/>
    </row>
    <row r="13" customFormat="false" ht="13.5" hidden="false" customHeight="true" outlineLevel="0" collapsed="false">
      <c r="B13" s="47" t="s">
        <v>60</v>
      </c>
      <c r="C13" s="107" t="n">
        <v>0.035</v>
      </c>
      <c r="D13" s="89" t="s">
        <v>61</v>
      </c>
      <c r="E13" s="105"/>
      <c r="F13" s="93"/>
      <c r="G13" s="93"/>
      <c r="H13" s="93"/>
      <c r="I13" s="93"/>
      <c r="J13" s="93"/>
    </row>
    <row r="14" customFormat="false" ht="13.5" hidden="false" customHeight="true" outlineLevel="0" collapsed="false">
      <c r="B14" s="108" t="s">
        <v>62</v>
      </c>
      <c r="C14" s="109" t="n">
        <f aca="false">(1/C12-1/C8)*C13</f>
        <v>0.116666666666667</v>
      </c>
      <c r="D14" s="110" t="s">
        <v>63</v>
      </c>
      <c r="E14" s="101"/>
      <c r="F14" s="93"/>
      <c r="G14" s="93"/>
      <c r="H14" s="93"/>
      <c r="I14" s="93"/>
      <c r="J14" s="93"/>
    </row>
    <row r="15" customFormat="false" ht="13.5" hidden="false" customHeight="true" outlineLevel="0" collapsed="false">
      <c r="B15" s="47" t="s">
        <v>64</v>
      </c>
      <c r="C15" s="111" t="n">
        <f aca="false">ROUNDUP(C14,2)</f>
        <v>0.12</v>
      </c>
      <c r="D15" s="89" t="s">
        <v>63</v>
      </c>
      <c r="E15" s="101"/>
      <c r="F15" s="93"/>
      <c r="G15" s="93"/>
      <c r="H15" s="93"/>
      <c r="I15" s="93"/>
      <c r="J15" s="93"/>
    </row>
    <row r="16" customFormat="false" ht="13.5" hidden="false" customHeight="true" outlineLevel="0" collapsed="false">
      <c r="B16" s="47" t="s">
        <v>65</v>
      </c>
      <c r="C16" s="100" t="n">
        <v>0.12</v>
      </c>
      <c r="D16" s="89" t="s">
        <v>63</v>
      </c>
      <c r="E16" s="101"/>
      <c r="F16" s="93"/>
      <c r="G16" s="93"/>
      <c r="H16" s="93"/>
      <c r="I16" s="93"/>
      <c r="J16" s="93"/>
    </row>
    <row r="17" customFormat="false" ht="13.5" hidden="false" customHeight="true" outlineLevel="0" collapsed="false">
      <c r="B17" s="47" t="s">
        <v>66</v>
      </c>
      <c r="C17" s="111" t="n">
        <f aca="false">1/(C16/C13+1/C8)</f>
        <v>0.23463687150838</v>
      </c>
      <c r="D17" s="89" t="s">
        <v>57</v>
      </c>
      <c r="E17" s="93"/>
      <c r="F17" s="105"/>
      <c r="G17" s="105"/>
      <c r="H17" s="105"/>
      <c r="I17" s="105"/>
      <c r="J17" s="105"/>
      <c r="K17" s="105"/>
      <c r="L17" s="105"/>
      <c r="M17" s="105"/>
      <c r="N17" s="105"/>
      <c r="O17" s="105"/>
      <c r="P17" s="105"/>
      <c r="Q17" s="105"/>
      <c r="R17" s="105"/>
      <c r="S17" s="105"/>
    </row>
    <row r="18" customFormat="false" ht="6.75" hidden="false" customHeight="true" outlineLevel="0" collapsed="false">
      <c r="B18" s="112"/>
      <c r="C18" s="91"/>
      <c r="D18" s="92"/>
      <c r="E18" s="93"/>
      <c r="F18" s="105"/>
      <c r="G18" s="105"/>
      <c r="H18" s="105"/>
      <c r="I18" s="105"/>
      <c r="J18" s="105"/>
      <c r="K18" s="105"/>
      <c r="L18" s="105"/>
      <c r="M18" s="105"/>
      <c r="N18" s="105"/>
      <c r="O18" s="105"/>
      <c r="P18" s="105"/>
      <c r="Q18" s="105"/>
      <c r="R18" s="105"/>
      <c r="S18" s="105"/>
    </row>
    <row r="19" customFormat="false" ht="13.5" hidden="false" customHeight="true" outlineLevel="0" collapsed="false">
      <c r="B19" s="40" t="s">
        <v>67</v>
      </c>
      <c r="C19" s="98"/>
      <c r="D19" s="99"/>
      <c r="E19" s="93"/>
      <c r="F19" s="105"/>
      <c r="G19" s="105"/>
      <c r="H19" s="105"/>
      <c r="I19" s="105"/>
      <c r="J19" s="105"/>
      <c r="K19" s="113"/>
      <c r="L19" s="105"/>
      <c r="M19" s="105"/>
      <c r="N19" s="105"/>
      <c r="O19" s="105"/>
      <c r="P19" s="105"/>
      <c r="Q19" s="105"/>
      <c r="R19" s="105"/>
      <c r="S19" s="105"/>
    </row>
    <row r="20" customFormat="false" ht="6.75" hidden="false" customHeight="true" outlineLevel="0" collapsed="false">
      <c r="B20" s="46"/>
      <c r="C20" s="91"/>
      <c r="E20" s="93"/>
      <c r="F20" s="105"/>
      <c r="G20" s="105"/>
      <c r="H20" s="105"/>
      <c r="I20" s="105"/>
      <c r="J20" s="105"/>
      <c r="K20" s="113"/>
      <c r="L20" s="105"/>
      <c r="M20" s="105"/>
      <c r="N20" s="105"/>
      <c r="O20" s="105"/>
      <c r="P20" s="105"/>
      <c r="Q20" s="105"/>
      <c r="R20" s="105"/>
      <c r="S20" s="105"/>
    </row>
    <row r="21" customFormat="false" ht="13.5" hidden="false" customHeight="true" outlineLevel="0" collapsed="false">
      <c r="B21" s="10" t="s">
        <v>68</v>
      </c>
      <c r="C21" s="114" t="n">
        <f aca="false">C8*Randbedingungen!F28*Randbedingungen!F20</f>
        <v>106.295328</v>
      </c>
      <c r="D21" s="89" t="s">
        <v>69</v>
      </c>
      <c r="E21" s="93"/>
      <c r="F21" s="105"/>
      <c r="G21" s="115"/>
      <c r="H21" s="92"/>
      <c r="I21" s="105"/>
      <c r="J21" s="116"/>
      <c r="K21" s="105"/>
      <c r="L21" s="105"/>
      <c r="M21" s="115"/>
      <c r="N21" s="92"/>
      <c r="O21" s="117"/>
      <c r="P21" s="115"/>
      <c r="Q21" s="92"/>
      <c r="R21" s="105"/>
      <c r="S21" s="105"/>
    </row>
    <row r="22" customFormat="false" ht="13.5" hidden="false" customHeight="true" outlineLevel="0" collapsed="false">
      <c r="B22" s="10" t="s">
        <v>70</v>
      </c>
      <c r="C22" s="114" t="n">
        <f aca="false">IF(C16=0,C21,C17*Randbedingungen!F29*Randbedingungen!F20)</f>
        <v>16.844017877095</v>
      </c>
      <c r="D22" s="89" t="s">
        <v>69</v>
      </c>
      <c r="E22" s="93"/>
      <c r="F22" s="105"/>
      <c r="G22" s="115"/>
      <c r="H22" s="92"/>
      <c r="I22" s="105"/>
      <c r="J22" s="112"/>
      <c r="K22" s="105"/>
      <c r="L22" s="105"/>
      <c r="M22" s="115"/>
      <c r="N22" s="92"/>
      <c r="O22" s="117"/>
      <c r="P22" s="115"/>
      <c r="Q22" s="92"/>
      <c r="R22" s="105"/>
      <c r="S22" s="105"/>
    </row>
    <row r="23" customFormat="false" ht="13.5" hidden="false" customHeight="true" outlineLevel="0" collapsed="false">
      <c r="B23" s="10" t="s">
        <v>71</v>
      </c>
      <c r="C23" s="114" t="n">
        <f aca="false">C21-C22</f>
        <v>89.451310122905</v>
      </c>
      <c r="D23" s="89" t="s">
        <v>69</v>
      </c>
      <c r="E23" s="93"/>
      <c r="F23" s="105"/>
      <c r="G23" s="115"/>
      <c r="H23" s="92"/>
      <c r="I23" s="105"/>
      <c r="J23" s="112"/>
      <c r="K23" s="105"/>
      <c r="L23" s="105"/>
      <c r="M23" s="115"/>
      <c r="N23" s="92"/>
      <c r="O23" s="117"/>
      <c r="P23" s="115"/>
      <c r="Q23" s="92"/>
      <c r="R23" s="105"/>
      <c r="S23" s="105"/>
    </row>
    <row r="24" customFormat="false" ht="13.5" hidden="false" customHeight="true" outlineLevel="0" collapsed="false">
      <c r="B24" s="105" t="s">
        <v>72</v>
      </c>
      <c r="C24" s="118" t="str">
        <f aca="false">IF($C$17-$C$12&lt;=0,"Ja","Nein")</f>
        <v>Ja</v>
      </c>
      <c r="D24" s="89" t="s">
        <v>73</v>
      </c>
      <c r="E24" s="119"/>
      <c r="F24" s="105"/>
      <c r="G24" s="120"/>
      <c r="H24" s="92"/>
      <c r="I24" s="105"/>
      <c r="J24" s="112"/>
      <c r="K24" s="105"/>
      <c r="L24" s="121"/>
      <c r="M24" s="105"/>
      <c r="N24" s="105"/>
      <c r="O24" s="105"/>
      <c r="P24" s="105"/>
      <c r="Q24" s="105"/>
      <c r="R24" s="105"/>
      <c r="S24" s="105"/>
    </row>
    <row r="25" customFormat="false" ht="6.75" hidden="false" customHeight="true" outlineLevel="0" collapsed="false">
      <c r="B25" s="103"/>
      <c r="E25" s="93"/>
      <c r="F25" s="105"/>
      <c r="G25" s="91"/>
      <c r="H25" s="92"/>
      <c r="I25" s="105"/>
      <c r="J25" s="116"/>
      <c r="K25" s="105"/>
      <c r="L25" s="122"/>
      <c r="M25" s="105"/>
      <c r="N25" s="105"/>
      <c r="O25" s="105"/>
      <c r="P25" s="105"/>
      <c r="Q25" s="105"/>
      <c r="R25" s="105"/>
      <c r="S25" s="105"/>
    </row>
    <row r="26" customFormat="false" ht="13.5" hidden="false" customHeight="true" outlineLevel="0" collapsed="false">
      <c r="A26" s="123"/>
      <c r="B26" s="40" t="s">
        <v>74</v>
      </c>
      <c r="C26" s="124"/>
      <c r="D26" s="125"/>
      <c r="E26" s="126"/>
      <c r="F26" s="105"/>
      <c r="G26" s="127"/>
      <c r="H26" s="128"/>
      <c r="I26" s="117"/>
      <c r="J26" s="129"/>
      <c r="K26" s="117"/>
      <c r="L26" s="127"/>
      <c r="M26" s="117"/>
      <c r="N26" s="117"/>
      <c r="O26" s="105"/>
      <c r="P26" s="105"/>
      <c r="Q26" s="105"/>
      <c r="R26" s="105"/>
      <c r="S26" s="105"/>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row>
    <row r="27" customFormat="false" ht="6.75" hidden="false" customHeight="true" outlineLevel="0" collapsed="false">
      <c r="A27" s="123"/>
      <c r="B27" s="123"/>
      <c r="C27" s="130"/>
      <c r="D27" s="131"/>
      <c r="E27" s="126"/>
      <c r="F27" s="105"/>
      <c r="G27" s="127"/>
      <c r="H27" s="128"/>
      <c r="I27" s="117"/>
      <c r="J27" s="129"/>
      <c r="K27" s="117"/>
      <c r="L27" s="127"/>
      <c r="M27" s="117"/>
      <c r="N27" s="117"/>
      <c r="O27" s="105"/>
      <c r="P27" s="105"/>
      <c r="Q27" s="105"/>
      <c r="R27" s="105"/>
      <c r="S27" s="105"/>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row>
    <row r="28" customFormat="false" ht="13.5" hidden="false" customHeight="true" outlineLevel="0" collapsed="false">
      <c r="A28" s="123"/>
      <c r="B28" s="132" t="s">
        <v>75</v>
      </c>
      <c r="C28" s="133" t="n">
        <v>230</v>
      </c>
      <c r="D28" s="134" t="s">
        <v>76</v>
      </c>
      <c r="E28" s="117"/>
      <c r="F28" s="105"/>
      <c r="G28" s="105"/>
      <c r="H28" s="127"/>
      <c r="I28" s="117"/>
      <c r="J28" s="129"/>
      <c r="K28" s="117"/>
      <c r="L28" s="127"/>
      <c r="M28" s="117"/>
      <c r="N28" s="117"/>
      <c r="O28" s="105"/>
      <c r="P28" s="105"/>
      <c r="Q28" s="105"/>
      <c r="R28" s="105"/>
      <c r="S28" s="105"/>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row>
    <row r="29" customFormat="false" ht="13.5" hidden="false" customHeight="true" outlineLevel="0" collapsed="false">
      <c r="A29" s="123"/>
      <c r="B29" s="10" t="s">
        <v>77</v>
      </c>
      <c r="C29" s="135" t="n">
        <f aca="false">C23*C28</f>
        <v>20573.8013282682</v>
      </c>
      <c r="D29" s="89" t="s">
        <v>78</v>
      </c>
      <c r="E29" s="126"/>
      <c r="F29" s="105"/>
      <c r="G29" s="115"/>
      <c r="H29" s="92"/>
      <c r="I29" s="105"/>
      <c r="J29" s="105"/>
      <c r="K29" s="105"/>
      <c r="L29" s="115"/>
      <c r="M29" s="92"/>
      <c r="N29" s="117"/>
      <c r="O29" s="105"/>
      <c r="P29" s="105"/>
      <c r="Q29" s="105"/>
      <c r="R29" s="105"/>
      <c r="S29" s="105"/>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row>
    <row r="30" s="10" customFormat="true" ht="12.75" hidden="false" customHeight="false" outlineLevel="0" collapsed="false">
      <c r="A30" s="123"/>
      <c r="E30" s="126"/>
      <c r="F30" s="105"/>
      <c r="G30" s="105"/>
      <c r="H30" s="105"/>
      <c r="I30" s="105"/>
      <c r="J30" s="105"/>
      <c r="K30" s="105"/>
      <c r="L30" s="115"/>
      <c r="M30" s="92"/>
      <c r="N30" s="117"/>
      <c r="O30" s="105"/>
      <c r="P30" s="105"/>
      <c r="Q30" s="105"/>
      <c r="R30" s="105"/>
      <c r="S30" s="105"/>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row>
    <row r="31" customFormat="false" ht="12.75" hidden="false" customHeight="false" outlineLevel="0" collapsed="false">
      <c r="E31" s="93"/>
      <c r="F31" s="136"/>
      <c r="G31" s="105"/>
      <c r="H31" s="105"/>
      <c r="I31" s="105"/>
      <c r="J31" s="105"/>
      <c r="K31" s="105"/>
      <c r="L31" s="105"/>
      <c r="M31" s="105"/>
      <c r="N31" s="105"/>
      <c r="O31" s="105"/>
      <c r="P31" s="105"/>
      <c r="Q31" s="105"/>
      <c r="R31" s="105"/>
      <c r="S31" s="105"/>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row>
    <row r="32" s="10" customFormat="true" ht="15" hidden="false" customHeight="false" outlineLevel="0" collapsed="false">
      <c r="B32" s="137"/>
      <c r="E32" s="93"/>
      <c r="F32" s="138"/>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93"/>
      <c r="AG32" s="93"/>
      <c r="AH32" s="93"/>
      <c r="AI32" s="93"/>
      <c r="AJ32" s="93"/>
      <c r="AK32" s="93"/>
      <c r="AL32" s="93"/>
      <c r="AM32" s="93"/>
      <c r="AN32" s="93"/>
      <c r="AO32" s="93"/>
      <c r="AP32" s="93"/>
      <c r="AQ32" s="93"/>
      <c r="AR32" s="93"/>
      <c r="AS32" s="93"/>
    </row>
    <row r="33" customFormat="false" ht="15" hidden="false" customHeight="false" outlineLevel="0" collapsed="false">
      <c r="B33" s="137"/>
      <c r="C33" s="140"/>
      <c r="D33" s="104"/>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row>
    <row r="34" customFormat="false" ht="15" hidden="false" customHeight="false" outlineLevel="0" collapsed="false">
      <c r="B34" s="137"/>
      <c r="C34" s="140"/>
      <c r="D34" s="104"/>
      <c r="E34" s="93"/>
      <c r="F34" s="138"/>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93"/>
      <c r="AG34" s="93"/>
      <c r="AH34" s="93"/>
      <c r="AI34" s="93"/>
      <c r="AJ34" s="93"/>
      <c r="AK34" s="93"/>
      <c r="AL34" s="93"/>
      <c r="AM34" s="93"/>
      <c r="AN34" s="93"/>
      <c r="AO34" s="93"/>
      <c r="AP34" s="93"/>
      <c r="AQ34" s="93"/>
      <c r="AR34" s="93"/>
      <c r="AS34" s="93"/>
    </row>
    <row r="35" customFormat="false" ht="12.75" hidden="false" customHeight="false" outlineLevel="0" collapsed="false">
      <c r="B35" s="141"/>
      <c r="C35" s="142"/>
      <c r="D35" s="104"/>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row>
    <row r="36" customFormat="false" ht="12.75" hidden="false" customHeight="false" outlineLevel="0" collapsed="false">
      <c r="B36" s="103"/>
      <c r="C36" s="140"/>
      <c r="D36" s="104"/>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row>
    <row r="37" customFormat="false" ht="12.75" hidden="false" customHeight="false" outlineLevel="0" collapsed="false">
      <c r="B37" s="103"/>
      <c r="C37" s="140"/>
      <c r="D37" s="104"/>
      <c r="E37" s="93"/>
      <c r="F37" s="93"/>
      <c r="G37" s="93"/>
      <c r="H37" s="139"/>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row>
    <row r="38" customFormat="false" ht="12.75" hidden="false" customHeight="false" outlineLevel="0" collapsed="false">
      <c r="B38" s="103"/>
      <c r="C38" s="140"/>
      <c r="D38" s="104"/>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row>
    <row r="39" customFormat="false" ht="12.75" hidden="false" customHeight="false" outlineLevel="0" collapsed="false">
      <c r="B39" s="103"/>
      <c r="C39" s="140"/>
      <c r="D39" s="104"/>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row>
  </sheetData>
  <sheetProtection algorithmName="SHA-512" hashValue="addxhB976keWefe2b4sXaawB22GfrvwBnHCVwL5ZvF06yHI4dgtAJuCsTx3cEZE079gIpfDFZmJLpf6Ss2ymtg==" saltValue="8t73YyVKDpp62AE5b/WbKQ==" spinCount="100000" sheet="true" selectLockedCells="true"/>
  <conditionalFormatting sqref="G24">
    <cfRule type="cellIs" priority="2" operator="equal" aboveAverage="0" equalAverage="0" bottom="0" percent="0" rank="0" text="" dxfId="7">
      <formula>"Ja"</formula>
    </cfRule>
  </conditionalFormatting>
  <conditionalFormatting sqref="C24">
    <cfRule type="cellIs" priority="3" operator="equal" aboveAverage="0" equalAverage="0" bottom="0" percent="0" rank="0" text="" dxfId="8">
      <formula>"Ja"</formula>
    </cfRule>
  </conditionalFormatting>
  <conditionalFormatting sqref="C16">
    <cfRule type="cellIs" priority="4" operator="lessThan" aboveAverage="0" equalAverage="0" bottom="0" percent="0" rank="0" text="" dxfId="9">
      <formula>+$C$15</formula>
    </cfRule>
  </conditionalFormatting>
  <dataValidations count="1">
    <dataValidation allowBlank="true" errorStyle="stop" operator="between" showDropDown="false" showErrorMessage="true" showInputMessage="true" sqref="C18" type="list">
      <formula1>"Kostenfunktion,individuell"</formula1>
      <formula2>0</formula2>
    </dataValidation>
  </dataValidations>
  <printOptions headings="false" gridLines="false" gridLinesSet="true" horizontalCentered="false" verticalCentered="false"/>
  <pageMargins left="0.236111111111111" right="0.236111111111111" top="0.747916666666667" bottom="0.748611111111111" header="0.511811023622047" footer="0.315277777777778"/>
  <pageSetup paperSize="9" scale="100" fitToWidth="1" fitToHeight="1" pageOrder="downThenOver" orientation="landscape" blackAndWhite="false" draft="false" cellComments="none" horizontalDpi="300" verticalDpi="300" copies="1"/>
  <headerFooter differentFirst="false" differentOddEven="false">
    <oddHeader/>
    <oddFooter>&amp;L&amp;"Calibri,Fett"          &amp;T&amp;C&amp;D&amp;RSeite &amp;P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R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28" activeCellId="0" sqref="C28"/>
    </sheetView>
  </sheetViews>
  <sheetFormatPr defaultColWidth="11.43359375" defaultRowHeight="12.75" zeroHeight="false" outlineLevelRow="0" outlineLevelCol="0"/>
  <cols>
    <col collapsed="false" customWidth="true" hidden="false" outlineLevel="0" max="1" min="1" style="10" width="2.71"/>
    <col collapsed="false" customWidth="true" hidden="false" outlineLevel="0" max="2" min="2" style="10" width="41.71"/>
    <col collapsed="false" customWidth="true" hidden="false" outlineLevel="0" max="3" min="3" style="88" width="13.29"/>
    <col collapsed="false" customWidth="true" hidden="false" outlineLevel="0" max="4" min="4" style="89" width="80.71"/>
    <col collapsed="false" customWidth="true" hidden="false" outlineLevel="0" max="5" min="5" style="10" width="37.29"/>
    <col collapsed="false" customWidth="true" hidden="false" outlineLevel="0" max="11" min="6" style="10" width="13.29"/>
    <col collapsed="false" customWidth="false" hidden="false" outlineLevel="0" max="16384" min="12" style="10" width="11.43"/>
  </cols>
  <sheetData>
    <row r="1" customFormat="false" ht="6.75" hidden="false" customHeight="true" outlineLevel="0" collapsed="false"/>
    <row r="2" customFormat="false" ht="15.75" hidden="false" customHeight="true" outlineLevel="0" collapsed="false">
      <c r="B2" s="90" t="s">
        <v>52</v>
      </c>
    </row>
    <row r="3" s="97" customFormat="true" ht="15.75" hidden="false" customHeight="true" outlineLevel="0" collapsed="false">
      <c r="B3" s="143" t="s">
        <v>79</v>
      </c>
      <c r="C3" s="144"/>
      <c r="D3" s="145"/>
    </row>
    <row r="4" customFormat="false" ht="24.75" hidden="false" customHeight="true" outlineLevel="0" collapsed="false">
      <c r="B4" s="97" t="s">
        <v>54</v>
      </c>
      <c r="E4" s="93"/>
      <c r="F4" s="93"/>
      <c r="G4" s="93"/>
      <c r="H4" s="93"/>
      <c r="I4" s="93"/>
    </row>
    <row r="5" customFormat="false" ht="6.75" hidden="false" customHeight="true" outlineLevel="0" collapsed="false"/>
    <row r="6" customFormat="false" ht="13.5" hidden="false" customHeight="true" outlineLevel="0" collapsed="false">
      <c r="B6" s="40" t="s">
        <v>80</v>
      </c>
      <c r="C6" s="98"/>
      <c r="D6" s="99"/>
    </row>
    <row r="7" customFormat="false" ht="6.75" hidden="false" customHeight="true" outlineLevel="0" collapsed="false">
      <c r="E7" s="146"/>
    </row>
    <row r="8" customFormat="false" ht="13.5" hidden="false" customHeight="true" outlineLevel="0" collapsed="false">
      <c r="B8" s="10" t="s">
        <v>81</v>
      </c>
      <c r="C8" s="100" t="n">
        <v>1</v>
      </c>
      <c r="D8" s="89" t="s">
        <v>57</v>
      </c>
    </row>
    <row r="9" customFormat="false" ht="6.75" hidden="false" customHeight="true" outlineLevel="0" collapsed="false">
      <c r="C9" s="102"/>
    </row>
    <row r="10" customFormat="false" ht="13.5" hidden="false" customHeight="true" outlineLevel="0" collapsed="false">
      <c r="B10" s="40" t="s">
        <v>82</v>
      </c>
      <c r="C10" s="98"/>
      <c r="D10" s="99"/>
    </row>
    <row r="11" customFormat="false" ht="6.75" hidden="false" customHeight="true" outlineLevel="0" collapsed="false">
      <c r="B11" s="47"/>
      <c r="C11" s="7"/>
    </row>
    <row r="12" customFormat="false" ht="13.5" hidden="false" customHeight="true" outlineLevel="0" collapsed="false">
      <c r="B12" s="47" t="s">
        <v>59</v>
      </c>
      <c r="C12" s="111" t="n">
        <v>0.24</v>
      </c>
      <c r="D12" s="89" t="s">
        <v>57</v>
      </c>
    </row>
    <row r="13" customFormat="false" ht="13.5" hidden="false" customHeight="true" outlineLevel="0" collapsed="false">
      <c r="B13" s="47" t="s">
        <v>60</v>
      </c>
      <c r="C13" s="107" t="n">
        <v>0.035</v>
      </c>
      <c r="D13" s="89" t="s">
        <v>61</v>
      </c>
      <c r="E13" s="147"/>
      <c r="F13" s="105"/>
    </row>
    <row r="14" customFormat="false" ht="13.5" hidden="false" customHeight="true" outlineLevel="0" collapsed="false">
      <c r="B14" s="93" t="s">
        <v>62</v>
      </c>
      <c r="C14" s="109" t="n">
        <f aca="false">(1/C12-1/C8)*C13</f>
        <v>0.110833333333333</v>
      </c>
      <c r="D14" s="110" t="s">
        <v>63</v>
      </c>
      <c r="E14" s="147"/>
    </row>
    <row r="15" customFormat="false" ht="13.5" hidden="false" customHeight="true" outlineLevel="0" collapsed="false">
      <c r="B15" s="10" t="s">
        <v>64</v>
      </c>
      <c r="C15" s="111" t="n">
        <f aca="false">ROUNDUP(C14,2)</f>
        <v>0.12</v>
      </c>
      <c r="D15" s="89" t="s">
        <v>63</v>
      </c>
      <c r="E15" s="147"/>
    </row>
    <row r="16" customFormat="false" ht="13.5" hidden="false" customHeight="true" outlineLevel="0" collapsed="false">
      <c r="B16" s="10" t="s">
        <v>65</v>
      </c>
      <c r="C16" s="100" t="n">
        <v>0.12</v>
      </c>
      <c r="D16" s="89" t="s">
        <v>63</v>
      </c>
    </row>
    <row r="17" customFormat="false" ht="13.5" hidden="false" customHeight="true" outlineLevel="0" collapsed="false">
      <c r="B17" s="47" t="s">
        <v>83</v>
      </c>
      <c r="C17" s="111" t="n">
        <f aca="false">1/(C16/C13+1/C8)</f>
        <v>0.225806451612903</v>
      </c>
      <c r="D17" s="89" t="s">
        <v>57</v>
      </c>
    </row>
    <row r="18" customFormat="false" ht="6.75" hidden="false" customHeight="true" outlineLevel="0" collapsed="false">
      <c r="B18" s="148"/>
      <c r="C18" s="149"/>
      <c r="D18" s="105"/>
    </row>
    <row r="19" customFormat="false" ht="13.5" hidden="false" customHeight="true" outlineLevel="0" collapsed="false">
      <c r="B19" s="40" t="s">
        <v>84</v>
      </c>
      <c r="C19" s="98"/>
      <c r="D19" s="99"/>
    </row>
    <row r="20" customFormat="false" ht="6.75" hidden="false" customHeight="true" outlineLevel="0" collapsed="false">
      <c r="B20" s="46"/>
      <c r="C20" s="91"/>
    </row>
    <row r="21" customFormat="false" ht="13.5" hidden="false" customHeight="true" outlineLevel="0" collapsed="false">
      <c r="B21" s="10" t="s">
        <v>68</v>
      </c>
      <c r="C21" s="114" t="n">
        <f aca="false">C8*Randbedingungen!F28*Randbedingungen!F20</f>
        <v>88.57944</v>
      </c>
      <c r="D21" s="89" t="s">
        <v>69</v>
      </c>
    </row>
    <row r="22" customFormat="false" ht="13.5" hidden="false" customHeight="true" outlineLevel="0" collapsed="false">
      <c r="B22" s="10" t="s">
        <v>70</v>
      </c>
      <c r="C22" s="114" t="n">
        <f aca="false">IF(C16=0,C21,C17*Randbedingungen!F29*Randbedingungen!F20)</f>
        <v>16.2101032258065</v>
      </c>
      <c r="D22" s="89" t="s">
        <v>69</v>
      </c>
      <c r="H22" s="150" t="s">
        <v>85</v>
      </c>
      <c r="I22" s="150" t="s">
        <v>86</v>
      </c>
    </row>
    <row r="23" customFormat="false" ht="13.5" hidden="false" customHeight="true" outlineLevel="0" collapsed="false">
      <c r="B23" s="10" t="s">
        <v>71</v>
      </c>
      <c r="C23" s="114" t="n">
        <f aca="false">C21-C22</f>
        <v>72.3693367741936</v>
      </c>
      <c r="D23" s="89" t="s">
        <v>69</v>
      </c>
      <c r="H23" s="150" t="s">
        <v>85</v>
      </c>
      <c r="I23" s="150" t="s">
        <v>86</v>
      </c>
    </row>
    <row r="24" customFormat="false" ht="13.5" hidden="false" customHeight="true" outlineLevel="0" collapsed="false">
      <c r="B24" s="105" t="s">
        <v>72</v>
      </c>
      <c r="C24" s="118" t="str">
        <f aca="false">IF($C$17-$C$12&lt;=0,"Ja","Nein")</f>
        <v>Ja</v>
      </c>
      <c r="D24" s="89" t="s">
        <v>73</v>
      </c>
      <c r="E24" s="103"/>
    </row>
    <row r="25" customFormat="false" ht="6.75" hidden="false" customHeight="true" outlineLevel="0" collapsed="false">
      <c r="B25" s="103"/>
    </row>
    <row r="26" customFormat="false" ht="13.5" hidden="false" customHeight="true" outlineLevel="0" collapsed="false">
      <c r="A26" s="123"/>
      <c r="B26" s="40" t="s">
        <v>74</v>
      </c>
      <c r="C26" s="124"/>
      <c r="D26" s="125"/>
      <c r="E26" s="126"/>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row>
    <row r="27" customFormat="false" ht="6.75" hidden="false" customHeight="true" outlineLevel="0" collapsed="false">
      <c r="A27" s="123"/>
      <c r="B27" s="123"/>
      <c r="C27" s="130"/>
      <c r="D27" s="131"/>
      <c r="E27" s="126"/>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row>
    <row r="28" customFormat="false" ht="13.5" hidden="false" customHeight="true" outlineLevel="0" collapsed="false">
      <c r="A28" s="123"/>
      <c r="B28" s="132" t="s">
        <v>87</v>
      </c>
      <c r="C28" s="133" t="n">
        <v>0</v>
      </c>
      <c r="D28" s="134" t="s">
        <v>76</v>
      </c>
      <c r="E28" s="126"/>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row>
    <row r="29" customFormat="false" ht="13.5" hidden="false" customHeight="true" outlineLevel="0" collapsed="false">
      <c r="A29" s="123"/>
      <c r="B29" s="10" t="s">
        <v>77</v>
      </c>
      <c r="C29" s="135" t="n">
        <f aca="false">C23*C28</f>
        <v>0</v>
      </c>
      <c r="D29" s="89" t="s">
        <v>78</v>
      </c>
      <c r="E29" s="126"/>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row>
    <row r="30" customFormat="false" ht="12.75" hidden="false" customHeight="false" outlineLevel="0" collapsed="false">
      <c r="A30" s="123"/>
      <c r="C30" s="115"/>
      <c r="E30" s="126"/>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row>
    <row r="32" s="10" customFormat="true" ht="14.25" hidden="false" customHeight="false" outlineLevel="0" collapsed="false">
      <c r="B32" s="151"/>
    </row>
    <row r="33" customFormat="false" ht="12.75" hidden="false" customHeight="false" outlineLevel="0" collapsed="false">
      <c r="C33" s="140"/>
      <c r="D33" s="104"/>
    </row>
    <row r="34" customFormat="false" ht="12.75" hidden="false" customHeight="false" outlineLevel="0" collapsed="false">
      <c r="B34" s="103"/>
      <c r="C34" s="140"/>
      <c r="D34" s="104"/>
    </row>
    <row r="35" customFormat="false" ht="12.75" hidden="false" customHeight="false" outlineLevel="0" collapsed="false">
      <c r="B35" s="103"/>
      <c r="C35" s="142"/>
      <c r="D35" s="104"/>
    </row>
    <row r="36" customFormat="false" ht="12.75" hidden="false" customHeight="false" outlineLevel="0" collapsed="false">
      <c r="B36" s="141"/>
      <c r="C36" s="140"/>
      <c r="D36" s="104"/>
    </row>
    <row r="37" customFormat="false" ht="12.75" hidden="false" customHeight="false" outlineLevel="0" collapsed="false">
      <c r="B37" s="103"/>
      <c r="C37" s="140"/>
      <c r="D37" s="104"/>
    </row>
    <row r="38" customFormat="false" ht="12.75" hidden="false" customHeight="false" outlineLevel="0" collapsed="false">
      <c r="B38" s="103"/>
      <c r="C38" s="140"/>
      <c r="D38" s="104"/>
    </row>
    <row r="39" customFormat="false" ht="12.75" hidden="false" customHeight="false" outlineLevel="0" collapsed="false">
      <c r="B39" s="103"/>
      <c r="C39" s="140"/>
      <c r="D39" s="104"/>
    </row>
  </sheetData>
  <sheetProtection algorithmName="SHA-512" hashValue="oasN5dpjlVaaImLEabxDJlR6S2r9BmTgW2cu59MbIYOeU9wyPp1hEs4k/ScAnkq6sldNG6V7ZegGq53WkAbDhw==" saltValue="nzZw4fHlag1T4xTRwcMULQ==" spinCount="100000" sheet="true" selectLockedCells="true"/>
  <conditionalFormatting sqref="D18">
    <cfRule type="expression" priority="2" aboveAverage="0" equalAverage="0" bottom="0" percent="0" rank="0" text="" dxfId="10">
      <formula>#ref!="Kostenfunktion"</formula>
    </cfRule>
  </conditionalFormatting>
  <conditionalFormatting sqref="C24">
    <cfRule type="cellIs" priority="3" operator="equal" aboveAverage="0" equalAverage="0" bottom="0" percent="0" rank="0" text="" dxfId="11">
      <formula>"Ja"</formula>
    </cfRule>
  </conditionalFormatting>
  <conditionalFormatting sqref="C16">
    <cfRule type="cellIs" priority="4" operator="lessThan" aboveAverage="0" equalAverage="0" bottom="0" percent="0" rank="0" text="" dxfId="12">
      <formula>+$C$15</formula>
    </cfRule>
  </conditionalFormatting>
  <conditionalFormatting sqref="C18">
    <cfRule type="expression" priority="5" aboveAverage="0" equalAverage="0" bottom="0" percent="0" rank="0" text="" dxfId="13">
      <formula>#ref!="Kostenfunktion"</formula>
    </cfRule>
  </conditionalFormatting>
  <conditionalFormatting sqref="B18">
    <cfRule type="expression" priority="6" aboveAverage="0" equalAverage="0" bottom="0" percent="0" rank="0" text="" dxfId="14">
      <formula>#ref!="Kostenfunktion"</formula>
    </cfRule>
  </conditionalFormatting>
  <printOptions headings="false" gridLines="false" gridLinesSet="true" horizontalCentered="false" verticalCentered="false"/>
  <pageMargins left="0.25" right="0.25"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17" man="true" max="16383" min="0"/>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R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28" activeCellId="0" sqref="C28"/>
    </sheetView>
  </sheetViews>
  <sheetFormatPr defaultColWidth="11.43359375" defaultRowHeight="12.75" zeroHeight="false" outlineLevelRow="0" outlineLevelCol="0"/>
  <cols>
    <col collapsed="false" customWidth="true" hidden="false" outlineLevel="0" max="1" min="1" style="10" width="2.71"/>
    <col collapsed="false" customWidth="true" hidden="false" outlineLevel="0" max="2" min="2" style="10" width="41.71"/>
    <col collapsed="false" customWidth="true" hidden="false" outlineLevel="0" max="3" min="3" style="88" width="13.29"/>
    <col collapsed="false" customWidth="true" hidden="false" outlineLevel="0" max="4" min="4" style="89" width="80.71"/>
    <col collapsed="false" customWidth="true" hidden="false" outlineLevel="0" max="5" min="5" style="10" width="37.29"/>
    <col collapsed="false" customWidth="true" hidden="false" outlineLevel="0" max="11" min="6" style="10" width="13.29"/>
    <col collapsed="false" customWidth="false" hidden="false" outlineLevel="0" max="16384" min="12" style="10" width="11.43"/>
  </cols>
  <sheetData>
    <row r="1" customFormat="false" ht="6.75" hidden="false" customHeight="true" outlineLevel="0" collapsed="false"/>
    <row r="2" customFormat="false" ht="15.75" hidden="false" customHeight="true" outlineLevel="0" collapsed="false">
      <c r="B2" s="90" t="s">
        <v>52</v>
      </c>
    </row>
    <row r="3" customFormat="false" ht="15.75" hidden="false" customHeight="true" outlineLevel="0" collapsed="false">
      <c r="B3" s="94" t="s">
        <v>88</v>
      </c>
      <c r="C3" s="95"/>
      <c r="D3" s="96"/>
    </row>
    <row r="4" customFormat="false" ht="24.75" hidden="false" customHeight="true" outlineLevel="0" collapsed="false">
      <c r="B4" s="97" t="s">
        <v>54</v>
      </c>
      <c r="E4" s="93"/>
      <c r="F4" s="93"/>
      <c r="G4" s="93"/>
      <c r="H4" s="93"/>
      <c r="I4" s="93"/>
    </row>
    <row r="5" customFormat="false" ht="6.75" hidden="false" customHeight="true" outlineLevel="0" collapsed="false"/>
    <row r="6" customFormat="false" ht="13.5" hidden="false" customHeight="true" outlineLevel="0" collapsed="false">
      <c r="B6" s="40" t="s">
        <v>89</v>
      </c>
      <c r="C6" s="98"/>
      <c r="D6" s="99"/>
    </row>
    <row r="7" customFormat="false" ht="6.75" hidden="false" customHeight="true" outlineLevel="0" collapsed="false"/>
    <row r="8" customFormat="false" ht="13.5" hidden="false" customHeight="true" outlineLevel="0" collapsed="false">
      <c r="B8" s="10" t="s">
        <v>90</v>
      </c>
      <c r="C8" s="100" t="n">
        <v>1</v>
      </c>
      <c r="D8" s="89" t="s">
        <v>57</v>
      </c>
    </row>
    <row r="9" customFormat="false" ht="6.75" hidden="false" customHeight="true" outlineLevel="0" collapsed="false">
      <c r="C9" s="102"/>
    </row>
    <row r="10" customFormat="false" ht="13.5" hidden="false" customHeight="true" outlineLevel="0" collapsed="false">
      <c r="B10" s="40" t="s">
        <v>91</v>
      </c>
      <c r="C10" s="98"/>
      <c r="D10" s="99"/>
    </row>
    <row r="11" customFormat="false" ht="6.75" hidden="false" customHeight="true" outlineLevel="0" collapsed="false">
      <c r="B11" s="47"/>
      <c r="C11" s="7"/>
    </row>
    <row r="12" customFormat="false" ht="13.5" hidden="false" customHeight="true" outlineLevel="0" collapsed="false">
      <c r="B12" s="47" t="s">
        <v>59</v>
      </c>
      <c r="C12" s="111" t="n">
        <v>0.3</v>
      </c>
      <c r="D12" s="89" t="s">
        <v>57</v>
      </c>
    </row>
    <row r="13" customFormat="false" ht="13.5" hidden="false" customHeight="true" outlineLevel="0" collapsed="false">
      <c r="B13" s="47" t="s">
        <v>60</v>
      </c>
      <c r="C13" s="107" t="n">
        <v>0.035</v>
      </c>
      <c r="D13" s="89" t="s">
        <v>61</v>
      </c>
      <c r="F13" s="105"/>
    </row>
    <row r="14" customFormat="false" ht="13.5" hidden="false" customHeight="true" outlineLevel="0" collapsed="false">
      <c r="B14" s="93" t="s">
        <v>62</v>
      </c>
      <c r="C14" s="109" t="n">
        <f aca="false">(1/C12-1/C8)*C13</f>
        <v>0.0816666666666667</v>
      </c>
      <c r="D14" s="110" t="s">
        <v>63</v>
      </c>
    </row>
    <row r="15" customFormat="false" ht="13.5" hidden="false" customHeight="true" outlineLevel="0" collapsed="false">
      <c r="B15" s="10" t="s">
        <v>64</v>
      </c>
      <c r="C15" s="111" t="n">
        <f aca="false">ROUNDUP(C14,2)</f>
        <v>0.09</v>
      </c>
      <c r="D15" s="89" t="s">
        <v>63</v>
      </c>
    </row>
    <row r="16" customFormat="false" ht="13.5" hidden="false" customHeight="true" outlineLevel="0" collapsed="false">
      <c r="B16" s="10" t="s">
        <v>65</v>
      </c>
      <c r="C16" s="100" t="n">
        <v>0.09</v>
      </c>
      <c r="D16" s="89" t="s">
        <v>63</v>
      </c>
    </row>
    <row r="17" customFormat="false" ht="13.5" hidden="false" customHeight="true" outlineLevel="0" collapsed="false">
      <c r="B17" s="47" t="s">
        <v>92</v>
      </c>
      <c r="C17" s="111" t="n">
        <f aca="false">1/(C16/C13+1/C8)</f>
        <v>0.28</v>
      </c>
      <c r="D17" s="89" t="s">
        <v>57</v>
      </c>
    </row>
    <row r="18" customFormat="false" ht="6.75" hidden="false" customHeight="true" outlineLevel="0" collapsed="false">
      <c r="B18" s="148"/>
      <c r="C18" s="149"/>
      <c r="D18" s="105"/>
    </row>
    <row r="19" customFormat="false" ht="13.5" hidden="false" customHeight="true" outlineLevel="0" collapsed="false">
      <c r="B19" s="40" t="s">
        <v>93</v>
      </c>
      <c r="C19" s="98"/>
      <c r="D19" s="99"/>
    </row>
    <row r="20" customFormat="false" ht="6.75" hidden="false" customHeight="true" outlineLevel="0" collapsed="false">
      <c r="B20" s="46"/>
      <c r="C20" s="91"/>
    </row>
    <row r="21" customFormat="false" ht="13.5" hidden="false" customHeight="true" outlineLevel="0" collapsed="false">
      <c r="B21" s="10" t="s">
        <v>68</v>
      </c>
      <c r="C21" s="114" t="n">
        <f aca="false">C8*Randbedingungen!F28*Randbedingungen!F20*0.6</f>
        <v>53.147664</v>
      </c>
      <c r="D21" s="89" t="s">
        <v>69</v>
      </c>
    </row>
    <row r="22" customFormat="false" ht="13.5" hidden="false" customHeight="true" outlineLevel="0" collapsed="false">
      <c r="B22" s="10" t="s">
        <v>70</v>
      </c>
      <c r="C22" s="114" t="n">
        <f aca="false">IF(C16=0,C21,C17*Randbedingungen!F29*Randbedingungen!F20*0.6)</f>
        <v>12.0603168</v>
      </c>
      <c r="D22" s="89" t="s">
        <v>69</v>
      </c>
      <c r="H22" s="150" t="s">
        <v>85</v>
      </c>
      <c r="I22" s="150" t="s">
        <v>86</v>
      </c>
    </row>
    <row r="23" customFormat="false" ht="13.5" hidden="false" customHeight="true" outlineLevel="0" collapsed="false">
      <c r="B23" s="10" t="s">
        <v>71</v>
      </c>
      <c r="C23" s="114" t="n">
        <f aca="false">C21-C22</f>
        <v>41.0873472</v>
      </c>
      <c r="D23" s="89" t="s">
        <v>69</v>
      </c>
      <c r="H23" s="150" t="s">
        <v>85</v>
      </c>
      <c r="I23" s="150" t="s">
        <v>86</v>
      </c>
    </row>
    <row r="24" customFormat="false" ht="13.5" hidden="false" customHeight="true" outlineLevel="0" collapsed="false">
      <c r="B24" s="105" t="s">
        <v>72</v>
      </c>
      <c r="C24" s="118" t="str">
        <f aca="false">IF($C$17-$C$12&lt;=0,"Ja","Nein")</f>
        <v>Ja</v>
      </c>
      <c r="D24" s="89" t="s">
        <v>73</v>
      </c>
      <c r="E24" s="103"/>
    </row>
    <row r="25" customFormat="false" ht="6.75" hidden="false" customHeight="true" outlineLevel="0" collapsed="false">
      <c r="B25" s="103"/>
    </row>
    <row r="26" customFormat="false" ht="13.5" hidden="false" customHeight="true" outlineLevel="0" collapsed="false">
      <c r="A26" s="123"/>
      <c r="B26" s="40" t="s">
        <v>74</v>
      </c>
      <c r="C26" s="124"/>
      <c r="D26" s="125"/>
      <c r="E26" s="126"/>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row>
    <row r="27" customFormat="false" ht="6.75" hidden="false" customHeight="true" outlineLevel="0" collapsed="false">
      <c r="A27" s="123"/>
      <c r="B27" s="123"/>
      <c r="C27" s="130"/>
      <c r="D27" s="131"/>
      <c r="E27" s="126"/>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row>
    <row r="28" customFormat="false" ht="13.5" hidden="false" customHeight="true" outlineLevel="0" collapsed="false">
      <c r="A28" s="123"/>
      <c r="B28" s="132" t="s">
        <v>94</v>
      </c>
      <c r="C28" s="152" t="n">
        <v>0</v>
      </c>
      <c r="D28" s="134" t="s">
        <v>76</v>
      </c>
      <c r="E28" s="126"/>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row>
    <row r="29" customFormat="false" ht="13.5" hidden="false" customHeight="true" outlineLevel="0" collapsed="false">
      <c r="A29" s="123"/>
      <c r="B29" s="10" t="s">
        <v>77</v>
      </c>
      <c r="C29" s="135" t="n">
        <f aca="false">C23*C28</f>
        <v>0</v>
      </c>
      <c r="D29" s="89" t="s">
        <v>78</v>
      </c>
      <c r="E29" s="126"/>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row>
  </sheetData>
  <sheetProtection algorithmName="SHA-512" hashValue="PjWnXNQkkwokG0a9m2fnyPobxQOxlejOI0K1/Rq9UuXap7b6oERNEgNWtGVshuORkkyw+rlP7mB+cIA0HRd30w==" saltValue="dJm1ORoPTC8wXuYta4aFnw==" spinCount="100000" sheet="true" selectLockedCells="true"/>
  <conditionalFormatting sqref="D18">
    <cfRule type="expression" priority="2" aboveAverage="0" equalAverage="0" bottom="0" percent="0" rank="0" text="" dxfId="15">
      <formula>#ref!="Kostenfunktion"</formula>
    </cfRule>
  </conditionalFormatting>
  <conditionalFormatting sqref="C24">
    <cfRule type="cellIs" priority="3" operator="equal" aboveAverage="0" equalAverage="0" bottom="0" percent="0" rank="0" text="" dxfId="16">
      <formula>"Ja"</formula>
    </cfRule>
  </conditionalFormatting>
  <conditionalFormatting sqref="C16">
    <cfRule type="cellIs" priority="4" operator="lessThan" aboveAverage="0" equalAverage="0" bottom="0" percent="0" rank="0" text="" dxfId="17">
      <formula>+$C$15</formula>
    </cfRule>
  </conditionalFormatting>
  <conditionalFormatting sqref="C18">
    <cfRule type="expression" priority="5" aboveAverage="0" equalAverage="0" bottom="0" percent="0" rank="0" text="" dxfId="18">
      <formula>#ref!="Kostenfunktion"</formula>
    </cfRule>
  </conditionalFormatting>
  <conditionalFormatting sqref="B18">
    <cfRule type="expression" priority="6" aboveAverage="0" equalAverage="0" bottom="0" percent="0" rank="0" text="" dxfId="19">
      <formula>#ref!="Kostenfunktion"</formula>
    </cfRule>
  </conditionalFormatting>
  <printOptions headings="false" gridLines="false" gridLinesSet="true" horizontalCentered="false" verticalCentered="false"/>
  <pageMargins left="0.25" right="0.25"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17" man="true" max="16383" min="0"/>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W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8" activeCellId="0" sqref="C8"/>
    </sheetView>
  </sheetViews>
  <sheetFormatPr defaultColWidth="11.43359375" defaultRowHeight="12.75" zeroHeight="false" outlineLevelRow="0" outlineLevelCol="0"/>
  <cols>
    <col collapsed="false" customWidth="true" hidden="false" outlineLevel="0" max="1" min="1" style="10" width="2.71"/>
    <col collapsed="false" customWidth="true" hidden="false" outlineLevel="0" max="2" min="2" style="10" width="41.71"/>
    <col collapsed="false" customWidth="true" hidden="false" outlineLevel="0" max="3" min="3" style="88" width="13.29"/>
    <col collapsed="false" customWidth="true" hidden="false" outlineLevel="0" max="4" min="4" style="89" width="80.71"/>
    <col collapsed="false" customWidth="true" hidden="false" outlineLevel="0" max="5" min="5" style="105" width="2.71"/>
    <col collapsed="false" customWidth="true" hidden="false" outlineLevel="0" max="6" min="6" style="116" width="13.29"/>
    <col collapsed="false" customWidth="true" hidden="false" outlineLevel="0" max="7" min="7" style="105" width="17.29"/>
    <col collapsed="false" customWidth="true" hidden="false" outlineLevel="0" max="8" min="8" style="91" width="6.57"/>
    <col collapsed="false" customWidth="true" hidden="false" outlineLevel="0" max="9" min="9" style="10" width="37.29"/>
    <col collapsed="false" customWidth="true" hidden="false" outlineLevel="0" max="16" min="10" style="10" width="13.29"/>
    <col collapsed="false" customWidth="false" hidden="false" outlineLevel="0" max="16384" min="17" style="10" width="11.43"/>
  </cols>
  <sheetData>
    <row r="1" customFormat="false" ht="6.75" hidden="false" customHeight="true" outlineLevel="0" collapsed="false"/>
    <row r="2" customFormat="false" ht="15.75" hidden="false" customHeight="true" outlineLevel="0" collapsed="false">
      <c r="B2" s="90" t="s">
        <v>52</v>
      </c>
    </row>
    <row r="3" customFormat="false" ht="15.75" hidden="false" customHeight="true" outlineLevel="0" collapsed="false">
      <c r="B3" s="94" t="s">
        <v>95</v>
      </c>
      <c r="C3" s="95"/>
      <c r="D3" s="96"/>
    </row>
    <row r="4" customFormat="false" ht="24.75" hidden="false" customHeight="true" outlineLevel="0" collapsed="false">
      <c r="B4" s="97" t="s">
        <v>54</v>
      </c>
      <c r="I4" s="93"/>
      <c r="J4" s="93"/>
      <c r="K4" s="93"/>
      <c r="L4" s="93"/>
      <c r="M4" s="93"/>
      <c r="N4" s="93"/>
    </row>
    <row r="5" customFormat="false" ht="6.75" hidden="false" customHeight="true" outlineLevel="0" collapsed="false"/>
    <row r="6" customFormat="false" ht="13.5" hidden="false" customHeight="true" outlineLevel="0" collapsed="false">
      <c r="B6" s="40" t="s">
        <v>96</v>
      </c>
      <c r="C6" s="98"/>
      <c r="D6" s="99"/>
    </row>
    <row r="7" customFormat="false" ht="6.75" hidden="false" customHeight="true" outlineLevel="0" collapsed="false"/>
    <row r="8" customFormat="false" ht="13.5" hidden="false" customHeight="true" outlineLevel="0" collapsed="false">
      <c r="B8" s="10" t="s">
        <v>97</v>
      </c>
      <c r="C8" s="100" t="n">
        <v>1</v>
      </c>
      <c r="D8" s="89" t="s">
        <v>57</v>
      </c>
      <c r="H8" s="149"/>
    </row>
    <row r="9" customFormat="false" ht="6.75" hidden="false" customHeight="true" outlineLevel="0" collapsed="false">
      <c r="C9" s="102"/>
      <c r="H9" s="149"/>
    </row>
    <row r="10" customFormat="false" ht="13.5" hidden="false" customHeight="true" outlineLevel="0" collapsed="false">
      <c r="B10" s="40" t="s">
        <v>98</v>
      </c>
      <c r="C10" s="98"/>
      <c r="D10" s="99"/>
      <c r="H10" s="149"/>
    </row>
    <row r="11" customFormat="false" ht="6.75" hidden="false" customHeight="true" outlineLevel="0" collapsed="false">
      <c r="C11" s="7"/>
      <c r="H11" s="153"/>
    </row>
    <row r="12" customFormat="false" ht="13.5" hidden="false" customHeight="true" outlineLevel="0" collapsed="false">
      <c r="B12" s="47" t="s">
        <v>59</v>
      </c>
      <c r="C12" s="106" t="n">
        <v>0.24</v>
      </c>
      <c r="D12" s="89" t="s">
        <v>57</v>
      </c>
      <c r="H12" s="154"/>
    </row>
    <row r="13" customFormat="false" ht="13.5" hidden="false" customHeight="true" outlineLevel="0" collapsed="false">
      <c r="B13" s="10" t="s">
        <v>60</v>
      </c>
      <c r="C13" s="155" t="n">
        <v>0.035</v>
      </c>
      <c r="D13" s="89" t="s">
        <v>61</v>
      </c>
      <c r="F13" s="112"/>
      <c r="G13" s="156"/>
      <c r="H13" s="115"/>
      <c r="J13" s="105"/>
    </row>
    <row r="14" customFormat="false" ht="13.5" hidden="false" customHeight="true" outlineLevel="0" collapsed="false">
      <c r="B14" s="93" t="s">
        <v>62</v>
      </c>
      <c r="C14" s="109" t="n">
        <f aca="false">(1/C12-1/C8)*C13</f>
        <v>0.110833333333333</v>
      </c>
      <c r="D14" s="110" t="s">
        <v>63</v>
      </c>
      <c r="F14" s="112"/>
      <c r="G14" s="156"/>
      <c r="H14" s="115"/>
    </row>
    <row r="15" customFormat="false" ht="13.5" hidden="false" customHeight="true" outlineLevel="0" collapsed="false">
      <c r="B15" s="10" t="s">
        <v>64</v>
      </c>
      <c r="C15" s="111" t="n">
        <f aca="false">ROUNDUP(C14,2)</f>
        <v>0.12</v>
      </c>
      <c r="D15" s="89" t="s">
        <v>63</v>
      </c>
      <c r="F15" s="112"/>
      <c r="H15" s="157"/>
    </row>
    <row r="16" customFormat="false" ht="13.5" hidden="false" customHeight="true" outlineLevel="0" collapsed="false">
      <c r="B16" s="10" t="s">
        <v>65</v>
      </c>
      <c r="C16" s="100" t="n">
        <v>0.12</v>
      </c>
      <c r="D16" s="89" t="s">
        <v>63</v>
      </c>
      <c r="H16" s="153"/>
    </row>
    <row r="17" customFormat="false" ht="13.5" hidden="false" customHeight="true" outlineLevel="0" collapsed="false">
      <c r="B17" s="47" t="s">
        <v>99</v>
      </c>
      <c r="C17" s="111" t="n">
        <f aca="false">1/(C16/C13+1/C8)</f>
        <v>0.225806451612903</v>
      </c>
      <c r="D17" s="89" t="s">
        <v>57</v>
      </c>
      <c r="F17" s="112"/>
      <c r="G17" s="156"/>
      <c r="H17" s="115"/>
    </row>
    <row r="18" customFormat="false" ht="6.75" hidden="false" customHeight="true" outlineLevel="0" collapsed="false">
      <c r="B18" s="148"/>
      <c r="C18" s="149"/>
      <c r="D18" s="105"/>
      <c r="F18" s="122" t="s">
        <v>100</v>
      </c>
      <c r="G18" s="122"/>
      <c r="H18" s="158" t="n">
        <f aca="false">1+H11%</f>
        <v>1</v>
      </c>
    </row>
    <row r="19" customFormat="false" ht="13.5" hidden="false" customHeight="true" outlineLevel="0" collapsed="false">
      <c r="B19" s="40" t="s">
        <v>101</v>
      </c>
      <c r="C19" s="98"/>
      <c r="D19" s="99"/>
    </row>
    <row r="20" customFormat="false" ht="6.75" hidden="false" customHeight="true" outlineLevel="0" collapsed="false">
      <c r="B20" s="46"/>
      <c r="C20" s="91"/>
    </row>
    <row r="21" customFormat="false" ht="13.5" hidden="false" customHeight="true" outlineLevel="0" collapsed="false">
      <c r="B21" s="10" t="s">
        <v>68</v>
      </c>
      <c r="C21" s="114" t="n">
        <f aca="false">C8*Randbedingungen!F28*Randbedingungen!F20*0.8</f>
        <v>70.863552</v>
      </c>
      <c r="D21" s="89" t="s">
        <v>69</v>
      </c>
      <c r="H21" s="159"/>
    </row>
    <row r="22" customFormat="false" ht="13.5" hidden="false" customHeight="true" outlineLevel="0" collapsed="false">
      <c r="B22" s="10" t="s">
        <v>70</v>
      </c>
      <c r="C22" s="114" t="n">
        <f aca="false">IF(C16=0,C21,C17*Randbedingungen!F29*Randbedingungen!F20*0.8)</f>
        <v>12.9680825806452</v>
      </c>
      <c r="D22" s="89" t="s">
        <v>69</v>
      </c>
      <c r="F22" s="112"/>
      <c r="H22" s="115"/>
      <c r="L22" s="150" t="s">
        <v>85</v>
      </c>
      <c r="M22" s="150" t="n">
        <f aca="false">(ROUND((H22/10),0))*10</f>
        <v>0</v>
      </c>
      <c r="N22" s="150" t="s">
        <v>86</v>
      </c>
    </row>
    <row r="23" customFormat="false" ht="13.5" hidden="false" customHeight="true" outlineLevel="0" collapsed="false">
      <c r="B23" s="10" t="s">
        <v>71</v>
      </c>
      <c r="C23" s="114" t="n">
        <f aca="false">C21-C22</f>
        <v>57.8954694193549</v>
      </c>
      <c r="D23" s="89" t="s">
        <v>69</v>
      </c>
      <c r="F23" s="112"/>
      <c r="H23" s="115"/>
      <c r="L23" s="150" t="s">
        <v>85</v>
      </c>
      <c r="M23" s="150" t="n">
        <f aca="false">(ROUND((H23/10),0))*10</f>
        <v>0</v>
      </c>
      <c r="N23" s="150" t="s">
        <v>86</v>
      </c>
    </row>
    <row r="24" customFormat="false" ht="13.5" hidden="false" customHeight="true" outlineLevel="0" collapsed="false">
      <c r="B24" s="105" t="s">
        <v>102</v>
      </c>
      <c r="C24" s="118" t="str">
        <f aca="false">IF($C$17-$C$12&lt;=0,"Ja","Nein")</f>
        <v>Ja</v>
      </c>
      <c r="D24" s="89" t="s">
        <v>73</v>
      </c>
      <c r="F24" s="112"/>
      <c r="H24" s="121"/>
      <c r="I24" s="103"/>
    </row>
    <row r="25" customFormat="false" ht="6.75" hidden="false" customHeight="true" outlineLevel="0" collapsed="false">
      <c r="B25" s="103"/>
      <c r="F25" s="122" t="s">
        <v>103</v>
      </c>
      <c r="G25" s="122"/>
      <c r="H25" s="122" t="n">
        <f aca="false">H13*(1+H14%)</f>
        <v>0</v>
      </c>
    </row>
    <row r="26" customFormat="false" ht="13.5" hidden="false" customHeight="true" outlineLevel="0" collapsed="false">
      <c r="A26" s="123"/>
      <c r="B26" s="40" t="s">
        <v>74</v>
      </c>
      <c r="C26" s="124"/>
      <c r="D26" s="125"/>
      <c r="E26" s="117"/>
      <c r="F26" s="129"/>
      <c r="G26" s="117"/>
      <c r="H26" s="127"/>
      <c r="I26" s="126"/>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row>
    <row r="27" customFormat="false" ht="6.75" hidden="false" customHeight="true" outlineLevel="0" collapsed="false">
      <c r="A27" s="123"/>
      <c r="B27" s="123"/>
      <c r="C27" s="130"/>
      <c r="D27" s="131"/>
      <c r="E27" s="117"/>
      <c r="F27" s="129"/>
      <c r="G27" s="117"/>
      <c r="H27" s="127"/>
      <c r="I27" s="126"/>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row>
    <row r="28" customFormat="false" ht="13.5" hidden="false" customHeight="true" outlineLevel="0" collapsed="false">
      <c r="A28" s="123"/>
      <c r="B28" s="132" t="s">
        <v>104</v>
      </c>
      <c r="C28" s="152" t="n">
        <v>0</v>
      </c>
      <c r="D28" s="134" t="s">
        <v>76</v>
      </c>
      <c r="E28" s="117"/>
      <c r="F28" s="129"/>
      <c r="G28" s="117"/>
      <c r="H28" s="127"/>
      <c r="I28" s="126"/>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row>
    <row r="29" customFormat="false" ht="13.5" hidden="false" customHeight="true" outlineLevel="0" collapsed="false">
      <c r="A29" s="123"/>
      <c r="B29" s="10" t="s">
        <v>77</v>
      </c>
      <c r="C29" s="135" t="n">
        <f aca="false">C23*C28</f>
        <v>0</v>
      </c>
      <c r="D29" s="89" t="s">
        <v>78</v>
      </c>
      <c r="F29" s="105"/>
      <c r="H29" s="157"/>
      <c r="I29" s="126"/>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row>
  </sheetData>
  <sheetProtection algorithmName="SHA-512" hashValue="umETyKkNbrIcUaBiw9tA95Wb9KXAxtGhYg955JCPCEW2mVVtOmYINfg8/YyP7zwXKEz0H0bIIpPo0r2mNyD5tA==" saltValue="akdbZEzHGx0Q4I8f91t0UQ==" spinCount="100000" sheet="true" selectLockedCells="true"/>
  <conditionalFormatting sqref="D18">
    <cfRule type="expression" priority="2" aboveAverage="0" equalAverage="0" bottom="0" percent="0" rank="0" text="" dxfId="20">
      <formula>#ref!="Kostenfunktion"</formula>
    </cfRule>
  </conditionalFormatting>
  <conditionalFormatting sqref="C24">
    <cfRule type="cellIs" priority="3" operator="equal" aboveAverage="0" equalAverage="0" bottom="0" percent="0" rank="0" text="" dxfId="21">
      <formula>"Ja"</formula>
    </cfRule>
  </conditionalFormatting>
  <conditionalFormatting sqref="C16">
    <cfRule type="cellIs" priority="4" operator="lessThan" aboveAverage="0" equalAverage="0" bottom="0" percent="0" rank="0" text="" dxfId="22">
      <formula>+$C$15</formula>
    </cfRule>
  </conditionalFormatting>
  <conditionalFormatting sqref="C18">
    <cfRule type="expression" priority="5" aboveAverage="0" equalAverage="0" bottom="0" percent="0" rank="0" text="" dxfId="23">
      <formula>#ref!="Kostenfunktion"</formula>
    </cfRule>
  </conditionalFormatting>
  <conditionalFormatting sqref="B18">
    <cfRule type="expression" priority="6" aboveAverage="0" equalAverage="0" bottom="0" percent="0" rank="0" text="" dxfId="24">
      <formula>#ref!="Kostenfunktion"</formula>
    </cfRule>
  </conditionalFormatting>
  <printOptions headings="false" gridLines="false" gridLinesSet="true" horizontalCentered="false" verticalCentered="false"/>
  <pageMargins left="0.25" right="0.25"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17" man="true" max="16383" min="0"/>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S8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28" activeCellId="0" sqref="C28"/>
    </sheetView>
  </sheetViews>
  <sheetFormatPr defaultColWidth="10.6796875" defaultRowHeight="15" zeroHeight="false" outlineLevelRow="0" outlineLevelCol="0"/>
  <cols>
    <col collapsed="false" customWidth="true" hidden="false" outlineLevel="0" max="1" min="1" style="5" width="2.71"/>
    <col collapsed="false" customWidth="true" hidden="false" outlineLevel="0" max="2" min="2" style="5" width="41.71"/>
    <col collapsed="false" customWidth="true" hidden="false" outlineLevel="0" max="3" min="3" style="160" width="41.42"/>
    <col collapsed="false" customWidth="true" hidden="false" outlineLevel="0" max="4" min="4" style="5" width="1"/>
    <col collapsed="false" customWidth="true" hidden="false" outlineLevel="0" max="5" min="5" style="161" width="51.71"/>
    <col collapsed="false" customWidth="true" hidden="false" outlineLevel="0" max="6" min="6" style="5" width="12.15"/>
    <col collapsed="false" customWidth="true" hidden="false" outlineLevel="0" max="7" min="7" style="5" width="35.85"/>
    <col collapsed="false" customWidth="true" hidden="false" outlineLevel="0" max="13" min="8" style="5" width="13.29"/>
  </cols>
  <sheetData>
    <row r="1" s="5" customFormat="true" ht="6.75" hidden="false" customHeight="true" outlineLevel="0" collapsed="false">
      <c r="C1" s="160"/>
      <c r="E1" s="161"/>
    </row>
    <row r="2" s="5" customFormat="true" ht="15.75" hidden="false" customHeight="true" outlineLevel="0" collapsed="false">
      <c r="B2" s="90" t="s">
        <v>52</v>
      </c>
      <c r="C2" s="65"/>
      <c r="D2" s="9"/>
      <c r="E2" s="39"/>
    </row>
    <row r="3" s="5" customFormat="true" ht="15.75" hidden="false" customHeight="true" outlineLevel="0" collapsed="false">
      <c r="B3" s="94" t="s">
        <v>105</v>
      </c>
      <c r="C3" s="162"/>
      <c r="D3" s="163"/>
      <c r="E3" s="164"/>
    </row>
    <row r="4" s="10" customFormat="true" ht="24.75" hidden="false" customHeight="true" outlineLevel="0" collapsed="false">
      <c r="B4" s="97" t="s">
        <v>54</v>
      </c>
      <c r="C4" s="88"/>
      <c r="E4" s="165"/>
      <c r="F4" s="93"/>
      <c r="G4" s="93"/>
      <c r="H4" s="93"/>
      <c r="I4" s="93"/>
      <c r="J4" s="93"/>
    </row>
    <row r="5" s="10" customFormat="true" ht="6.75" hidden="false" customHeight="true" outlineLevel="0" collapsed="false">
      <c r="B5" s="97"/>
      <c r="C5" s="88"/>
      <c r="E5" s="165"/>
      <c r="F5" s="93"/>
      <c r="G5" s="93"/>
      <c r="H5" s="93"/>
      <c r="I5" s="93"/>
      <c r="J5" s="93"/>
    </row>
    <row r="6" s="10" customFormat="true" ht="13.5" hidden="false" customHeight="true" outlineLevel="0" collapsed="false">
      <c r="B6" s="40" t="s">
        <v>106</v>
      </c>
      <c r="C6" s="98"/>
      <c r="D6" s="166"/>
      <c r="E6" s="167"/>
      <c r="F6" s="93"/>
      <c r="G6" s="93"/>
      <c r="H6" s="93"/>
      <c r="I6" s="93"/>
      <c r="J6" s="93"/>
    </row>
    <row r="7" s="10" customFormat="true" ht="6.75" hidden="false" customHeight="true" outlineLevel="0" collapsed="false">
      <c r="B7" s="97"/>
      <c r="C7" s="88"/>
      <c r="E7" s="165"/>
      <c r="F7" s="93"/>
      <c r="G7" s="93"/>
      <c r="H7" s="93"/>
      <c r="I7" s="93"/>
      <c r="J7" s="93"/>
    </row>
    <row r="8" s="168" customFormat="true" ht="13.5" hidden="false" customHeight="true" outlineLevel="0" collapsed="false">
      <c r="B8" s="169" t="s">
        <v>107</v>
      </c>
      <c r="C8" s="170" t="s">
        <v>108</v>
      </c>
      <c r="D8" s="171"/>
      <c r="E8" s="116"/>
    </row>
    <row r="9" s="5" customFormat="true" ht="13.5" hidden="false" customHeight="true" outlineLevel="0" collapsed="false">
      <c r="B9" s="169" t="s">
        <v>109</v>
      </c>
      <c r="C9" s="111" t="n">
        <f aca="false">VLOOKUP($C$8, Tabelle1!$C$21:$D$28,2,FALSE())</f>
        <v>5</v>
      </c>
      <c r="E9" s="172" t="s">
        <v>57</v>
      </c>
      <c r="G9" s="168"/>
    </row>
    <row r="10" s="5" customFormat="true" ht="13.5" hidden="false" customHeight="true" outlineLevel="0" collapsed="false">
      <c r="B10" s="169" t="s">
        <v>110</v>
      </c>
      <c r="C10" s="111" t="n">
        <f aca="false">VLOOKUP($C$8, Tabelle1!$C$21:$E$28,3,FALSE())</f>
        <v>0.86</v>
      </c>
      <c r="E10" s="173"/>
      <c r="G10" s="168"/>
    </row>
    <row r="11" s="5" customFormat="true" ht="13.5" hidden="false" customHeight="true" outlineLevel="0" collapsed="false">
      <c r="B11" s="47" t="s">
        <v>59</v>
      </c>
      <c r="C11" s="111" t="n">
        <v>1.3</v>
      </c>
      <c r="E11" s="172" t="s">
        <v>57</v>
      </c>
      <c r="G11" s="168"/>
    </row>
    <row r="12" s="5" customFormat="true" ht="6.75" hidden="false" customHeight="true" outlineLevel="0" collapsed="false">
      <c r="B12" s="174"/>
      <c r="C12" s="91"/>
      <c r="E12" s="175"/>
      <c r="G12" s="168"/>
    </row>
    <row r="13" s="5" customFormat="true" ht="13.5" hidden="false" customHeight="true" outlineLevel="0" collapsed="false">
      <c r="B13" s="40" t="s">
        <v>111</v>
      </c>
      <c r="C13" s="98"/>
      <c r="D13" s="176"/>
      <c r="E13" s="167"/>
      <c r="G13" s="177"/>
    </row>
    <row r="14" s="5" customFormat="true" ht="6.75" hidden="false" customHeight="true" outlineLevel="0" collapsed="false">
      <c r="B14" s="178" t="s">
        <v>112</v>
      </c>
      <c r="C14" s="179" t="n">
        <f aca="false">C9-(C10*1.65)</f>
        <v>3.581</v>
      </c>
      <c r="D14" s="180"/>
      <c r="E14" s="181"/>
    </row>
    <row r="15" s="5" customFormat="true" ht="13.5" hidden="false" customHeight="true" outlineLevel="0" collapsed="false">
      <c r="B15" s="169" t="s">
        <v>113</v>
      </c>
      <c r="C15" s="133" t="s">
        <v>114</v>
      </c>
      <c r="D15" s="182" t="n">
        <f aca="false">IF(C15=Tabelle1!$C$31,Tabelle1!$E$31,IF(C15=Tabelle1!$C$32,Tabelle1!$E$32,Tabelle1!$E$33))</f>
        <v>2</v>
      </c>
      <c r="E15" s="181"/>
    </row>
    <row r="16" s="5" customFormat="true" ht="13.5" hidden="false" customHeight="true" outlineLevel="0" collapsed="false">
      <c r="B16" s="169" t="s">
        <v>115</v>
      </c>
      <c r="C16" s="183" t="n">
        <f aca="false">IF(D15=1,Tabelle1!$D$31,IF(D15=2,Tabelle1!$D$32,Tabelle1!$D$33))</f>
        <v>1</v>
      </c>
      <c r="D16" s="168"/>
      <c r="E16" s="172" t="s">
        <v>57</v>
      </c>
    </row>
    <row r="17" s="5" customFormat="true" ht="13.5" hidden="false" customHeight="true" outlineLevel="0" collapsed="false">
      <c r="B17" s="169" t="s">
        <v>116</v>
      </c>
      <c r="C17" s="183" t="n">
        <f aca="false">IF(C16=1.3,0.6,IF(C16=1,0.5,IF(C16=0.8,0.45,0)))</f>
        <v>0.5</v>
      </c>
      <c r="D17" s="168"/>
      <c r="E17" s="184"/>
    </row>
    <row r="18" s="5" customFormat="true" ht="6.75" hidden="false" customHeight="true" outlineLevel="0" collapsed="false">
      <c r="B18" s="178" t="s">
        <v>117</v>
      </c>
      <c r="C18" s="179" t="n">
        <f aca="false">C16-(C17*1.65)</f>
        <v>0.175</v>
      </c>
      <c r="E18" s="184"/>
    </row>
    <row r="19" s="5" customFormat="true" ht="13.5" hidden="false" customHeight="true" outlineLevel="0" collapsed="false">
      <c r="B19" s="40" t="s">
        <v>118</v>
      </c>
      <c r="C19" s="185"/>
      <c r="D19" s="166"/>
      <c r="E19" s="167"/>
    </row>
    <row r="20" s="5" customFormat="true" ht="6.75" hidden="false" customHeight="true" outlineLevel="0" collapsed="false">
      <c r="C20" s="160"/>
      <c r="E20" s="165"/>
    </row>
    <row r="21" s="5" customFormat="true" ht="13.5" hidden="false" customHeight="true" outlineLevel="0" collapsed="false">
      <c r="B21" s="10" t="s">
        <v>68</v>
      </c>
      <c r="C21" s="114" t="n">
        <f aca="false">C14*Randbedingungen!F28*Randbedingungen!F20</f>
        <v>317.20297464</v>
      </c>
      <c r="E21" s="169" t="s">
        <v>69</v>
      </c>
    </row>
    <row r="22" s="5" customFormat="true" ht="13.5" hidden="false" customHeight="true" outlineLevel="0" collapsed="false">
      <c r="B22" s="10" t="s">
        <v>70</v>
      </c>
      <c r="C22" s="114" t="n">
        <f aca="false">C18*Randbedingungen!F29*Randbedingungen!F20</f>
        <v>12.56283</v>
      </c>
      <c r="E22" s="169" t="s">
        <v>69</v>
      </c>
      <c r="G22" s="186"/>
      <c r="I22" s="182" t="s">
        <v>85</v>
      </c>
      <c r="J22" s="182" t="s">
        <v>86</v>
      </c>
    </row>
    <row r="23" s="5" customFormat="true" ht="13.5" hidden="false" customHeight="true" outlineLevel="0" collapsed="false">
      <c r="B23" s="10" t="s">
        <v>71</v>
      </c>
      <c r="C23" s="114" t="n">
        <f aca="false">C21-C22</f>
        <v>304.64014464</v>
      </c>
      <c r="E23" s="169" t="s">
        <v>69</v>
      </c>
      <c r="G23" s="187"/>
      <c r="H23" s="188"/>
      <c r="I23" s="182"/>
      <c r="J23" s="182" t="s">
        <v>86</v>
      </c>
    </row>
    <row r="24" s="5" customFormat="true" ht="13.5" hidden="false" customHeight="true" outlineLevel="0" collapsed="false">
      <c r="B24" s="169" t="s">
        <v>72</v>
      </c>
      <c r="C24" s="118" t="str">
        <f aca="false">IF($C$16-$C$11&lt;=0,"Ja","Nein")</f>
        <v>Ja</v>
      </c>
      <c r="E24" s="169" t="s">
        <v>73</v>
      </c>
    </row>
    <row r="25" s="5" customFormat="true" ht="6.75" hidden="false" customHeight="true" outlineLevel="0" collapsed="false">
      <c r="B25" s="189"/>
      <c r="C25" s="160"/>
      <c r="E25" s="161"/>
      <c r="G25" s="189"/>
      <c r="H25" s="160"/>
      <c r="I25" s="173"/>
      <c r="J25" s="161"/>
      <c r="L25" s="160"/>
    </row>
    <row r="26" s="10" customFormat="true" ht="13.5" hidden="false" customHeight="true" outlineLevel="0" collapsed="false">
      <c r="A26" s="123"/>
      <c r="B26" s="40" t="s">
        <v>74</v>
      </c>
      <c r="C26" s="124"/>
      <c r="D26" s="190"/>
      <c r="E26" s="191"/>
      <c r="F26" s="126"/>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row>
    <row r="27" s="10" customFormat="true" ht="6.75" hidden="false" customHeight="true" outlineLevel="0" collapsed="false">
      <c r="A27" s="123"/>
      <c r="B27" s="123"/>
      <c r="C27" s="130"/>
      <c r="D27" s="123"/>
      <c r="E27" s="192"/>
      <c r="F27" s="126"/>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row>
    <row r="28" s="10" customFormat="true" ht="13.5" hidden="false" customHeight="true" outlineLevel="0" collapsed="false">
      <c r="A28" s="123"/>
      <c r="B28" s="132" t="s">
        <v>119</v>
      </c>
      <c r="C28" s="152" t="n">
        <v>0</v>
      </c>
      <c r="D28" s="117"/>
      <c r="E28" s="134" t="s">
        <v>76</v>
      </c>
      <c r="F28" s="126"/>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row>
    <row r="29" s="10" customFormat="true" ht="13.5" hidden="false" customHeight="true" outlineLevel="0" collapsed="false">
      <c r="A29" s="123"/>
      <c r="B29" s="10" t="s">
        <v>77</v>
      </c>
      <c r="C29" s="135" t="n">
        <f aca="false">C23*C28</f>
        <v>0</v>
      </c>
      <c r="E29" s="89" t="s">
        <v>78</v>
      </c>
      <c r="F29" s="126"/>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row>
    <row r="30" s="5" customFormat="true" ht="15" hidden="false" customHeight="false" outlineLevel="0" collapsed="false">
      <c r="B30" s="103"/>
      <c r="C30" s="140"/>
      <c r="D30" s="103"/>
      <c r="E30" s="193"/>
    </row>
    <row r="31" s="5" customFormat="true" ht="14.25" hidden="false" customHeight="true" outlineLevel="0" collapsed="false">
      <c r="B31" s="103"/>
      <c r="C31" s="140"/>
      <c r="D31" s="103"/>
      <c r="E31" s="193"/>
    </row>
    <row r="32" s="5" customFormat="true" ht="15" hidden="false" customHeight="false" outlineLevel="0" collapsed="false">
      <c r="B32" s="103"/>
      <c r="C32" s="140"/>
      <c r="D32" s="140"/>
      <c r="E32" s="140"/>
    </row>
    <row r="33" s="5" customFormat="true" ht="15" hidden="false" customHeight="false" outlineLevel="0" collapsed="false">
      <c r="B33" s="103"/>
      <c r="C33" s="140"/>
      <c r="D33" s="140"/>
      <c r="E33" s="140"/>
    </row>
    <row r="34" s="5" customFormat="true" ht="15" hidden="false" customHeight="false" outlineLevel="0" collapsed="false">
      <c r="B34" s="103"/>
      <c r="C34" s="140"/>
      <c r="D34" s="140"/>
      <c r="E34" s="140"/>
    </row>
    <row r="35" s="5" customFormat="true" ht="15" hidden="false" customHeight="false" outlineLevel="0" collapsed="false">
      <c r="B35" s="194"/>
      <c r="C35" s="140"/>
      <c r="D35" s="195"/>
      <c r="E35" s="195"/>
    </row>
    <row r="36" s="5" customFormat="true" ht="15" hidden="false" customHeight="false" outlineLevel="0" collapsed="false">
      <c r="C36" s="160"/>
      <c r="E36" s="161"/>
    </row>
    <row r="37" s="5" customFormat="true" ht="15" hidden="false" customHeight="false" outlineLevel="0" collapsed="false">
      <c r="C37" s="160"/>
      <c r="E37" s="161"/>
    </row>
    <row r="38" s="5" customFormat="true" ht="15" hidden="false" customHeight="false" outlineLevel="0" collapsed="false">
      <c r="C38" s="160"/>
      <c r="E38" s="161"/>
    </row>
    <row r="39" s="5" customFormat="true" ht="15" hidden="false" customHeight="false" outlineLevel="0" collapsed="false">
      <c r="C39" s="160"/>
      <c r="E39" s="161"/>
    </row>
    <row r="40" s="5" customFormat="true" ht="15" hidden="false" customHeight="false" outlineLevel="0" collapsed="false">
      <c r="C40" s="160"/>
      <c r="E40" s="161"/>
    </row>
    <row r="41" s="5" customFormat="true" ht="15" hidden="false" customHeight="false" outlineLevel="0" collapsed="false">
      <c r="C41" s="160"/>
      <c r="E41" s="161"/>
    </row>
    <row r="42" s="5" customFormat="true" ht="15" hidden="false" customHeight="false" outlineLevel="0" collapsed="false">
      <c r="C42" s="160"/>
      <c r="E42" s="161"/>
    </row>
    <row r="43" s="5" customFormat="true" ht="15" hidden="false" customHeight="false" outlineLevel="0" collapsed="false">
      <c r="C43" s="160"/>
      <c r="E43" s="161"/>
    </row>
    <row r="44" s="5" customFormat="true" ht="15" hidden="false" customHeight="false" outlineLevel="0" collapsed="false">
      <c r="C44" s="160"/>
      <c r="E44" s="161"/>
    </row>
    <row r="45" s="5" customFormat="true" ht="15" hidden="false" customHeight="false" outlineLevel="0" collapsed="false">
      <c r="C45" s="160"/>
      <c r="E45" s="161"/>
    </row>
    <row r="46" s="5" customFormat="true" ht="15" hidden="false" customHeight="false" outlineLevel="0" collapsed="false">
      <c r="C46" s="160"/>
      <c r="E46" s="161"/>
    </row>
    <row r="47" s="5" customFormat="true" ht="15" hidden="false" customHeight="false" outlineLevel="0" collapsed="false">
      <c r="C47" s="160"/>
      <c r="E47" s="161"/>
    </row>
    <row r="48" s="5" customFormat="true" ht="15" hidden="false" customHeight="false" outlineLevel="0" collapsed="false">
      <c r="C48" s="160"/>
      <c r="E48" s="161"/>
    </row>
    <row r="49" s="5" customFormat="true" ht="15" hidden="false" customHeight="false" outlineLevel="0" collapsed="false">
      <c r="C49" s="160"/>
      <c r="E49" s="161"/>
    </row>
    <row r="50" s="5" customFormat="true" ht="15" hidden="false" customHeight="false" outlineLevel="0" collapsed="false">
      <c r="C50" s="160"/>
      <c r="E50" s="161"/>
    </row>
    <row r="51" s="5" customFormat="true" ht="15" hidden="false" customHeight="false" outlineLevel="0" collapsed="false">
      <c r="C51" s="160"/>
      <c r="E51" s="161"/>
    </row>
    <row r="52" s="5" customFormat="true" ht="15" hidden="false" customHeight="false" outlineLevel="0" collapsed="false">
      <c r="C52" s="160"/>
      <c r="E52" s="161"/>
    </row>
    <row r="53" s="5" customFormat="true" ht="15" hidden="false" customHeight="false" outlineLevel="0" collapsed="false">
      <c r="C53" s="160"/>
      <c r="E53" s="161"/>
    </row>
    <row r="54" s="5" customFormat="true" ht="15" hidden="false" customHeight="false" outlineLevel="0" collapsed="false">
      <c r="C54" s="160"/>
      <c r="E54" s="161"/>
    </row>
    <row r="55" s="5" customFormat="true" ht="15" hidden="false" customHeight="false" outlineLevel="0" collapsed="false">
      <c r="C55" s="160"/>
      <c r="E55" s="161"/>
    </row>
    <row r="56" s="5" customFormat="true" ht="15" hidden="false" customHeight="false" outlineLevel="0" collapsed="false">
      <c r="C56" s="160"/>
      <c r="E56" s="161"/>
    </row>
    <row r="57" s="5" customFormat="true" ht="15" hidden="false" customHeight="false" outlineLevel="0" collapsed="false">
      <c r="C57" s="160"/>
      <c r="E57" s="161"/>
    </row>
    <row r="58" s="5" customFormat="true" ht="15" hidden="false" customHeight="false" outlineLevel="0" collapsed="false">
      <c r="C58" s="160"/>
      <c r="E58" s="161"/>
    </row>
    <row r="59" s="5" customFormat="true" ht="15" hidden="false" customHeight="false" outlineLevel="0" collapsed="false">
      <c r="C59" s="160"/>
      <c r="E59" s="161"/>
    </row>
    <row r="60" s="5" customFormat="true" ht="15" hidden="false" customHeight="false" outlineLevel="0" collapsed="false">
      <c r="C60" s="160"/>
      <c r="E60" s="161"/>
    </row>
    <row r="61" s="5" customFormat="true" ht="15" hidden="false" customHeight="false" outlineLevel="0" collapsed="false">
      <c r="C61" s="160"/>
      <c r="E61" s="161"/>
    </row>
    <row r="62" s="5" customFormat="true" ht="15" hidden="false" customHeight="false" outlineLevel="0" collapsed="false">
      <c r="C62" s="160"/>
      <c r="E62" s="161"/>
    </row>
    <row r="63" s="5" customFormat="true" ht="15" hidden="false" customHeight="false" outlineLevel="0" collapsed="false">
      <c r="C63" s="160"/>
      <c r="E63" s="161"/>
    </row>
    <row r="64" s="5" customFormat="true" ht="15" hidden="false" customHeight="false" outlineLevel="0" collapsed="false">
      <c r="C64" s="160"/>
      <c r="E64" s="161"/>
    </row>
    <row r="65" s="5" customFormat="true" ht="15" hidden="false" customHeight="false" outlineLevel="0" collapsed="false">
      <c r="C65" s="160"/>
      <c r="E65" s="161"/>
    </row>
    <row r="66" s="5" customFormat="true" ht="15" hidden="false" customHeight="false" outlineLevel="0" collapsed="false">
      <c r="C66" s="160"/>
      <c r="E66" s="161"/>
    </row>
    <row r="67" s="5" customFormat="true" ht="15" hidden="false" customHeight="false" outlineLevel="0" collapsed="false">
      <c r="C67" s="160"/>
      <c r="E67" s="161"/>
    </row>
    <row r="68" s="5" customFormat="true" ht="15" hidden="false" customHeight="false" outlineLevel="0" collapsed="false">
      <c r="C68" s="160"/>
      <c r="E68" s="161"/>
    </row>
    <row r="69" s="5" customFormat="true" ht="15" hidden="false" customHeight="false" outlineLevel="0" collapsed="false">
      <c r="C69" s="160"/>
      <c r="E69" s="161"/>
    </row>
    <row r="70" s="5" customFormat="true" ht="15" hidden="false" customHeight="false" outlineLevel="0" collapsed="false">
      <c r="C70" s="160"/>
      <c r="E70" s="161"/>
    </row>
    <row r="71" s="5" customFormat="true" ht="15" hidden="false" customHeight="false" outlineLevel="0" collapsed="false">
      <c r="C71" s="160"/>
      <c r="E71" s="161"/>
    </row>
    <row r="72" s="5" customFormat="true" ht="15" hidden="false" customHeight="false" outlineLevel="0" collapsed="false">
      <c r="C72" s="160"/>
      <c r="E72" s="161"/>
    </row>
    <row r="73" s="5" customFormat="true" ht="15" hidden="false" customHeight="false" outlineLevel="0" collapsed="false">
      <c r="C73" s="160"/>
      <c r="E73" s="161"/>
    </row>
    <row r="74" s="5" customFormat="true" ht="15" hidden="false" customHeight="false" outlineLevel="0" collapsed="false">
      <c r="C74" s="160"/>
      <c r="E74" s="161"/>
    </row>
    <row r="75" s="5" customFormat="true" ht="15" hidden="false" customHeight="false" outlineLevel="0" collapsed="false">
      <c r="C75" s="160"/>
      <c r="E75" s="161"/>
    </row>
    <row r="76" s="5" customFormat="true" ht="15" hidden="false" customHeight="false" outlineLevel="0" collapsed="false">
      <c r="C76" s="160"/>
      <c r="E76" s="161"/>
    </row>
    <row r="77" s="5" customFormat="true" ht="15" hidden="false" customHeight="false" outlineLevel="0" collapsed="false">
      <c r="C77" s="160"/>
      <c r="E77" s="161"/>
    </row>
    <row r="78" s="5" customFormat="true" ht="15" hidden="false" customHeight="false" outlineLevel="0" collapsed="false">
      <c r="C78" s="160"/>
      <c r="E78" s="161"/>
    </row>
    <row r="79" s="5" customFormat="true" ht="15" hidden="false" customHeight="false" outlineLevel="0" collapsed="false">
      <c r="C79" s="160"/>
      <c r="E79" s="161"/>
    </row>
    <row r="80" s="5" customFormat="true" ht="15" hidden="false" customHeight="false" outlineLevel="0" collapsed="false">
      <c r="C80" s="160"/>
      <c r="E80" s="161"/>
    </row>
    <row r="81" s="5" customFormat="true" ht="15" hidden="false" customHeight="false" outlineLevel="0" collapsed="false">
      <c r="C81" s="160"/>
      <c r="E81" s="161"/>
    </row>
    <row r="82" s="5" customFormat="true" ht="15" hidden="false" customHeight="false" outlineLevel="0" collapsed="false">
      <c r="C82" s="160"/>
      <c r="E82" s="161"/>
    </row>
    <row r="83" s="5" customFormat="true" ht="15" hidden="false" customHeight="false" outlineLevel="0" collapsed="false">
      <c r="C83" s="160"/>
      <c r="E83" s="161"/>
    </row>
    <row r="84" s="5" customFormat="true" ht="15" hidden="false" customHeight="false" outlineLevel="0" collapsed="false">
      <c r="C84" s="160"/>
      <c r="E84" s="161"/>
    </row>
    <row r="85" s="5" customFormat="true" ht="15" hidden="false" customHeight="false" outlineLevel="0" collapsed="false">
      <c r="C85" s="160"/>
      <c r="E85" s="161"/>
    </row>
    <row r="86" s="5" customFormat="true" ht="15" hidden="false" customHeight="false" outlineLevel="0" collapsed="false">
      <c r="C86" s="160"/>
      <c r="E86" s="161"/>
    </row>
    <row r="87" s="5" customFormat="true" ht="15" hidden="false" customHeight="false" outlineLevel="0" collapsed="false">
      <c r="C87" s="160"/>
      <c r="E87" s="161"/>
    </row>
    <row r="88" s="5" customFormat="true" ht="15" hidden="false" customHeight="false" outlineLevel="0" collapsed="false">
      <c r="C88" s="160"/>
      <c r="E88" s="161"/>
    </row>
    <row r="89" s="5" customFormat="true" ht="15" hidden="false" customHeight="false" outlineLevel="0" collapsed="false">
      <c r="C89" s="160"/>
      <c r="E89" s="161"/>
    </row>
  </sheetData>
  <sheetProtection algorithmName="SHA-512" hashValue="bEowhODrRbe5BX0+li7yg7/jkVaPPAhXDfK8jVWPj8KPjpS6PVoLDUE/FvqrE5hHpzIuA8NebP/alDY1bYnENQ==" saltValue="WBjaLZ9sAarjLVPk2GakhA==" spinCount="100000" sheet="true" selectLockedCells="true"/>
  <conditionalFormatting sqref="C24">
    <cfRule type="cellIs" priority="2" operator="equal" aboveAverage="0" equalAverage="0" bottom="0" percent="0" rank="0" text="" dxfId="25">
      <formula>"Ja"</formula>
    </cfRule>
  </conditionalFormatting>
  <dataValidations count="2">
    <dataValidation allowBlank="true" errorStyle="stop" operator="between" showDropDown="false" showErrorMessage="true" showInputMessage="true" sqref="C15" type="list">
      <formula1>Tabelle1!$C$31:$C$33</formula1>
      <formula2>0</formula2>
    </dataValidation>
    <dataValidation allowBlank="true" errorStyle="stop" operator="between" showDropDown="false" showErrorMessage="true" showInputMessage="true" sqref="C8:D8" type="list">
      <formula1>Tabelle1!$C$21:$C$28</formula1>
      <formula2>0</formula2>
    </dataValidation>
  </dataValidations>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S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18" activeCellId="0" sqref="C18"/>
    </sheetView>
  </sheetViews>
  <sheetFormatPr defaultColWidth="10.6796875" defaultRowHeight="15" zeroHeight="false" outlineLevelRow="0" outlineLevelCol="0"/>
  <cols>
    <col collapsed="false" customWidth="true" hidden="false" outlineLevel="0" max="1" min="1" style="5" width="2.71"/>
    <col collapsed="false" customWidth="true" hidden="false" outlineLevel="0" max="2" min="2" style="5" width="81"/>
    <col collapsed="false" customWidth="true" hidden="false" outlineLevel="0" max="3" min="3" style="160" width="58.71"/>
    <col collapsed="false" customWidth="true" hidden="false" outlineLevel="0" max="4" min="4" style="5" width="1.29"/>
    <col collapsed="false" customWidth="true" hidden="false" outlineLevel="0" max="5" min="5" style="161" width="13.29"/>
    <col collapsed="false" customWidth="true" hidden="false" outlineLevel="0" max="6" min="6" style="177" width="28.86"/>
    <col collapsed="false" customWidth="true" hidden="false" outlineLevel="0" max="7" min="7" style="5" width="12.15"/>
    <col collapsed="false" customWidth="true" hidden="false" outlineLevel="0" max="8" min="8" style="5" width="35.85"/>
    <col collapsed="false" customWidth="true" hidden="false" outlineLevel="0" max="13" min="9" style="5" width="13.29"/>
  </cols>
  <sheetData>
    <row r="1" s="5" customFormat="true" ht="6.75" hidden="false" customHeight="true" outlineLevel="0" collapsed="false">
      <c r="C1" s="160"/>
      <c r="E1" s="161"/>
      <c r="F1" s="177"/>
    </row>
    <row r="2" s="5" customFormat="true" ht="15.75" hidden="false" customHeight="true" outlineLevel="0" collapsed="false">
      <c r="B2" s="196" t="s">
        <v>52</v>
      </c>
      <c r="C2" s="160"/>
      <c r="E2" s="161"/>
      <c r="F2" s="177"/>
    </row>
    <row r="3" s="5" customFormat="true" ht="15.75" hidden="false" customHeight="true" outlineLevel="0" collapsed="false">
      <c r="B3" s="94" t="s">
        <v>120</v>
      </c>
      <c r="C3" s="162"/>
      <c r="D3" s="163"/>
      <c r="E3" s="164"/>
      <c r="F3" s="177"/>
    </row>
    <row r="4" s="5" customFormat="true" ht="24.75" hidden="false" customHeight="true" outlineLevel="0" collapsed="false">
      <c r="B4" s="197" t="s">
        <v>121</v>
      </c>
      <c r="C4" s="198"/>
      <c r="D4" s="177"/>
      <c r="E4" s="199"/>
      <c r="F4" s="177"/>
    </row>
    <row r="5" s="10" customFormat="true" ht="6.75" hidden="false" customHeight="true" outlineLevel="0" collapsed="false">
      <c r="B5" s="97"/>
      <c r="C5" s="88"/>
      <c r="E5" s="165"/>
      <c r="F5" s="105"/>
      <c r="G5" s="93"/>
      <c r="H5" s="93"/>
      <c r="I5" s="93"/>
      <c r="J5" s="93"/>
    </row>
    <row r="6" s="10" customFormat="true" ht="13.5" hidden="false" customHeight="true" outlineLevel="0" collapsed="false">
      <c r="B6" s="40" t="s">
        <v>122</v>
      </c>
      <c r="C6" s="124"/>
      <c r="D6" s="190"/>
      <c r="E6" s="191"/>
      <c r="F6" s="105"/>
      <c r="G6" s="93"/>
      <c r="H6" s="93"/>
      <c r="I6" s="93"/>
      <c r="J6" s="93"/>
    </row>
    <row r="7" s="10" customFormat="true" ht="6.75" hidden="false" customHeight="true" outlineLevel="0" collapsed="false">
      <c r="B7" s="97"/>
      <c r="C7" s="88"/>
      <c r="D7" s="105"/>
      <c r="E7" s="116"/>
      <c r="F7" s="105"/>
      <c r="G7" s="93"/>
      <c r="H7" s="93"/>
      <c r="I7" s="93"/>
      <c r="J7" s="93"/>
    </row>
    <row r="8" s="10" customFormat="true" ht="13.5" hidden="false" customHeight="true" outlineLevel="0" collapsed="false">
      <c r="B8" s="132" t="s">
        <v>123</v>
      </c>
      <c r="C8" s="200"/>
      <c r="D8" s="105"/>
      <c r="E8" s="201"/>
      <c r="F8" s="201"/>
      <c r="H8" s="93"/>
      <c r="I8" s="93"/>
      <c r="J8" s="93"/>
    </row>
    <row r="9" s="10" customFormat="true" ht="13.5" hidden="false" customHeight="true" outlineLevel="0" collapsed="false">
      <c r="B9" s="202" t="s">
        <v>124</v>
      </c>
      <c r="C9" s="203"/>
      <c r="D9" s="105"/>
      <c r="E9" s="201"/>
      <c r="F9" s="201"/>
      <c r="H9" s="93"/>
      <c r="I9" s="93"/>
      <c r="J9" s="93"/>
    </row>
    <row r="10" s="10" customFormat="true" ht="6.75" hidden="false" customHeight="true" outlineLevel="0" collapsed="false">
      <c r="B10" s="97"/>
      <c r="C10" s="88"/>
      <c r="D10" s="105"/>
      <c r="E10" s="116"/>
      <c r="F10" s="105"/>
      <c r="G10" s="47"/>
      <c r="H10" s="93"/>
      <c r="I10" s="93"/>
      <c r="J10" s="93"/>
    </row>
    <row r="11" s="10" customFormat="true" ht="13.5" hidden="false" customHeight="true" outlineLevel="0" collapsed="false">
      <c r="A11" s="123"/>
      <c r="B11" s="40" t="s">
        <v>125</v>
      </c>
      <c r="C11" s="124"/>
      <c r="D11" s="190"/>
      <c r="E11" s="191"/>
      <c r="F11" s="117"/>
      <c r="G11" s="126"/>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row>
    <row r="12" s="10" customFormat="true" ht="6.75" hidden="false" customHeight="true" outlineLevel="0" collapsed="false">
      <c r="A12" s="123"/>
      <c r="B12" s="123"/>
      <c r="C12" s="130"/>
      <c r="D12" s="123"/>
      <c r="E12" s="192"/>
      <c r="F12" s="117"/>
      <c r="G12" s="126"/>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row>
    <row r="13" s="10" customFormat="true" ht="13.5" hidden="false" customHeight="true" outlineLevel="0" collapsed="false">
      <c r="A13" s="123"/>
      <c r="B13" s="10" t="s">
        <v>126</v>
      </c>
      <c r="F13" s="105"/>
      <c r="G13" s="126"/>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row>
    <row r="14" s="10" customFormat="true" ht="13.5" hidden="false" customHeight="true" outlineLevel="0" collapsed="false">
      <c r="A14" s="123"/>
      <c r="B14" s="10" t="s">
        <v>127</v>
      </c>
      <c r="C14" s="135" t="n">
        <f aca="false">'1 Aussenwand'!C29+'2 Dach'!C29+'3 Kellerdecke'!C29+'4 oberste Geschossdecke'!C29+'5 Fenster '!C29</f>
        <v>20573.8013282682</v>
      </c>
      <c r="E14" s="10" t="s">
        <v>78</v>
      </c>
      <c r="F14" s="105"/>
      <c r="G14" s="126"/>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row>
    <row r="15" s="10" customFormat="true" ht="6.75" hidden="false" customHeight="true" outlineLevel="0" collapsed="false">
      <c r="A15" s="123"/>
      <c r="C15" s="157"/>
      <c r="F15" s="105"/>
      <c r="G15" s="126"/>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row>
    <row r="16" s="10" customFormat="true" ht="13.5" hidden="false" customHeight="true" outlineLevel="0" collapsed="false">
      <c r="A16" s="123"/>
      <c r="B16" s="40" t="s">
        <v>128</v>
      </c>
      <c r="C16" s="124"/>
      <c r="D16" s="190"/>
      <c r="E16" s="191"/>
      <c r="F16" s="105"/>
      <c r="G16" s="126"/>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row>
    <row r="17" s="5" customFormat="true" ht="6.75" hidden="false" customHeight="true" outlineLevel="0" collapsed="false">
      <c r="C17" s="160"/>
      <c r="E17" s="199"/>
      <c r="F17" s="177"/>
      <c r="G17" s="177"/>
    </row>
    <row r="18" s="10" customFormat="true" ht="13.5" hidden="false" customHeight="true" outlineLevel="0" collapsed="false">
      <c r="A18" s="123"/>
      <c r="B18" s="132" t="s">
        <v>129</v>
      </c>
      <c r="C18" s="152" t="s">
        <v>130</v>
      </c>
      <c r="D18" s="117"/>
      <c r="E18" s="112"/>
      <c r="F18" s="117"/>
      <c r="G18" s="117"/>
      <c r="H18" s="105"/>
      <c r="I18" s="117"/>
      <c r="J18" s="129"/>
      <c r="K18" s="117"/>
      <c r="L18" s="127"/>
      <c r="M18" s="117"/>
      <c r="N18" s="117"/>
      <c r="O18" s="105"/>
      <c r="P18" s="105"/>
      <c r="Q18" s="105"/>
      <c r="R18" s="105"/>
      <c r="S18" s="105"/>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row>
    <row r="19" s="10" customFormat="true" ht="13.5" hidden="false" customHeight="true" outlineLevel="0" collapsed="false">
      <c r="A19" s="123"/>
      <c r="B19" s="132" t="s">
        <v>131</v>
      </c>
      <c r="C19" s="204" t="n">
        <f aca="false">IF(C18="Wärme aus KWK, gebäudeintegriert o. gebäudenah","berechnen nach DIN V 18599-9: 2018-09",SUM(IF(C18="Heizöl",Tabelle2!C4,0),IF(C18="Erdgas",Tabelle2!C5,0),IF(C18="Flüssiggas",Tabelle2!C6,0),IF(C18="Steinkohle",Tabelle2!C7,0),IF(C18="Braunkohle",Tabelle2!C8,0),IF(C18="Biogas",Tabelle2!C9,0),IF(C18="Biogas gebäudenah erzeugt",Tabelle2!C10,0),IF(C18="Biogenes Flüssiggas",Tabelle2!C11,0),IF(C18="Bioöl",Tabelle2!C12,0),IF(C18="Bioöl, gebäudenah erzeugt",Tabelle2!C13,0),IF(C18="Holz",Tabelle2!C14,0),IF(C18="Strom netzbezogen",Tabelle2!C15,0),IF(C18="Strom gebäudenah erzeugt (aus Photovoltaik oder Windkraft)",Tabelle2!C16,0),IF(C18="Strom Verdrängungsstrommix",Tabelle2!C17,0),IF(C18="Erdwärme, Geothermie, Solarthermie, Umgebungswärme",Tabelle2!C18,0),IF(C18="Erdkälte, Umgebungskälte",Tabelle2!C19,0),IF(C18="Abwärme aus Prozessen",Tabelle2!C20,0),IF(C18="Wärme aus Verbrennung von Siedlungsabfällen",Tabelle2!C22,0),IF(C18="Nah-/Fernwärme aus KWK - Brennstoff: Stein-/Braunkohle",Tabelle2!C23,0),IF(C18="Nah-/Fernwärme aus KWK - Gasförmige + flüssige Brennstoffe",Tabelle2!C24,0),IF(C18="Nah-/Fernwärme aus KWK - Erneuerbarer Brennstoff",Tabelle2!C25,0),IF(C18="Nah-/Fernwärme aus Heizwerken - Brennstoff: Stein-/Braunkohle",Tabelle2!C26,0),IF(C18="Nah-/Fernwärme aus Heizwerken - Gasförmige + flüssige Brennstoffe",Tabelle2!C27,0),IF(C18="Nah-/Fernwärme aus Heizwerken - Erneuerbarer Brennstoff",Tabelle2!C28,0)))</f>
        <v>240</v>
      </c>
      <c r="D19" s="117"/>
      <c r="E19" s="205"/>
      <c r="F19" s="113"/>
      <c r="G19" s="117"/>
      <c r="H19" s="105"/>
      <c r="I19" s="117"/>
      <c r="J19" s="129"/>
      <c r="K19" s="117"/>
      <c r="L19" s="127"/>
      <c r="M19" s="117"/>
      <c r="N19" s="117"/>
      <c r="O19" s="105"/>
      <c r="P19" s="105"/>
      <c r="Q19" s="105"/>
      <c r="R19" s="105"/>
      <c r="S19" s="105"/>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row>
    <row r="20" s="10" customFormat="true" ht="13.5" hidden="false" customHeight="true" outlineLevel="0" collapsed="false">
      <c r="A20" s="123"/>
      <c r="B20" s="132"/>
      <c r="C20" s="105"/>
      <c r="D20" s="117"/>
      <c r="E20" s="205"/>
      <c r="F20" s="113"/>
      <c r="G20" s="117"/>
      <c r="H20" s="105"/>
      <c r="I20" s="117"/>
      <c r="J20" s="129"/>
      <c r="K20" s="117"/>
      <c r="L20" s="127"/>
      <c r="M20" s="117"/>
      <c r="N20" s="117"/>
      <c r="O20" s="105"/>
      <c r="P20" s="105"/>
      <c r="Q20" s="105"/>
      <c r="R20" s="105"/>
      <c r="S20" s="105"/>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row>
    <row r="21" s="10" customFormat="true" ht="13.5" hidden="false" customHeight="true" outlineLevel="0" collapsed="false">
      <c r="A21" s="123"/>
      <c r="B21" s="206" t="s">
        <v>132</v>
      </c>
      <c r="C21" s="112"/>
      <c r="D21" s="192"/>
      <c r="E21" s="117"/>
      <c r="F21" s="105"/>
      <c r="G21" s="105"/>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row>
    <row r="22" s="10" customFormat="true" ht="13.5" hidden="false" customHeight="true" outlineLevel="0" collapsed="false">
      <c r="A22" s="123"/>
      <c r="B22" s="207" t="s">
        <v>133</v>
      </c>
      <c r="C22" s="208"/>
      <c r="D22" s="192"/>
      <c r="E22" s="123"/>
      <c r="F22" s="105"/>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row>
    <row r="23" s="10" customFormat="true" ht="13.5" hidden="false" customHeight="true" outlineLevel="0" collapsed="false">
      <c r="A23" s="123"/>
      <c r="B23" s="132"/>
      <c r="C23" s="123"/>
      <c r="D23" s="117"/>
      <c r="E23" s="129"/>
      <c r="F23" s="117"/>
      <c r="G23" s="117"/>
      <c r="H23" s="105"/>
      <c r="I23" s="117"/>
      <c r="J23" s="129"/>
      <c r="K23" s="117"/>
      <c r="L23" s="127"/>
      <c r="M23" s="117"/>
      <c r="N23" s="117"/>
      <c r="O23" s="105"/>
      <c r="P23" s="105"/>
      <c r="Q23" s="105"/>
      <c r="R23" s="105"/>
      <c r="S23" s="105"/>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row>
    <row r="24" s="10" customFormat="true" ht="13.5" hidden="false" customHeight="true" outlineLevel="0" collapsed="false">
      <c r="A24" s="123"/>
      <c r="B24" s="10" t="s">
        <v>134</v>
      </c>
      <c r="C24" s="209" t="n">
        <f aca="false">(SUM(IF(C18="Heizöl",Tabelle2!C4,0),IF(C18="Erdgas",Tabelle2!C5,0),IF(C18="Flüssiggas",Tabelle2!C6,0),IF(C18="Steinkohle",Tabelle2!C7,0),IF(C18="Braunkohle",Tabelle2!C8,0),IF(C18="Biogas",Tabelle2!C9,0),IF(C18="Biogas gebäudenah erzeugt",Tabelle2!C10,0),IF(C18="Biogenes Flüssiggas",Tabelle2!C11,0),IF(C18="Bioöl",Tabelle2!C12,0),IF(C18="Bioöl, gebäudenah erzeugt",Tabelle2!C13,0),IF(C18="Holz",Tabelle2!C14,0),IF(C18="Strom netzbezogen",Tabelle2!C15,0),IF(C18="Strom gebäudenah erzeugt (aus Photovoltaik oder Windkraft)",Tabelle2!C16,0),IF(C18="Strom Verdrängungsstrommix",Tabelle2!C17,0),IF(C18="Erdwärme, Geothermie, Solarthermie, Umgebungswärme",Tabelle2!C18,0),IF(C18="Erdkälte, Umgebungskälte",Tabelle2!C19,0),IF(C18="Abwärme aus Prozessen",Tabelle2!C20,0),IF(C18="Wärme aus KWK, gebäudeintegriert o. gebäudenah",C22,0),IF(C18="Wärme aus Verbrennung von Siedlungsabfällen",Tabelle2!C22,0),IF(C18="Nah-/Fernwärme aus KWK - Brennstoff: Stein-/Braunkohle",Tabelle2!C23,0),IF(C18="Nah-/Fernwärme aus KWK - Gasförmige + flüssige Brennstoffe",Tabelle2!C24,0),IF(C18="Nah-/Fernwärme aus KWK - Erneuerbarer Brennstoff",Tabelle2!C25,0),IF(C18="Nah-/Fernwärme aus Heizwerken - Brennstoff: Stein-/Braunkohle",Tabelle2!C26,0),IF(C18="Nah-/Fernwärme aus Heizwerken - Gasförmige + flüssige Brennstoffe",Tabelle2!C27,0),IF(C18="Nah-/Fernwärme aus Heizwerken - Erneuerbarer Brennstoff",Tabelle2!C28,0))*C14)/1000000</f>
        <v>4.93771231878436</v>
      </c>
      <c r="E24" s="89" t="s">
        <v>135</v>
      </c>
      <c r="F24" s="105"/>
      <c r="G24" s="117"/>
      <c r="H24" s="157"/>
      <c r="I24" s="105"/>
      <c r="J24" s="105"/>
      <c r="K24" s="105"/>
      <c r="L24" s="115"/>
      <c r="M24" s="92"/>
      <c r="N24" s="117"/>
      <c r="O24" s="105"/>
      <c r="P24" s="105"/>
      <c r="Q24" s="105"/>
      <c r="R24" s="105"/>
      <c r="S24" s="105"/>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row>
    <row r="25" s="105" customFormat="true" ht="6.75" hidden="false" customHeight="true" outlineLevel="0" collapsed="false">
      <c r="A25" s="117"/>
      <c r="C25" s="157"/>
      <c r="G25" s="117"/>
      <c r="L25" s="115"/>
      <c r="M25" s="92"/>
      <c r="N25" s="117"/>
    </row>
    <row r="26" s="105" customFormat="true" ht="15" hidden="false" customHeight="false" outlineLevel="0" collapsed="false">
      <c r="A26" s="117"/>
      <c r="B26" s="40" t="s">
        <v>136</v>
      </c>
      <c r="C26" s="124"/>
      <c r="D26" s="190"/>
      <c r="E26" s="191"/>
      <c r="G26" s="117"/>
      <c r="L26" s="115"/>
      <c r="M26" s="92"/>
      <c r="N26" s="117"/>
    </row>
    <row r="27" s="105" customFormat="true" ht="6.75" hidden="false" customHeight="true" outlineLevel="0" collapsed="false">
      <c r="A27" s="117"/>
      <c r="C27" s="157"/>
      <c r="G27" s="117"/>
      <c r="L27" s="115"/>
      <c r="M27" s="92"/>
      <c r="N27" s="117"/>
    </row>
    <row r="28" s="105" customFormat="true" ht="15" hidden="false" customHeight="false" outlineLevel="0" collapsed="false">
      <c r="A28" s="117"/>
      <c r="B28" s="210" t="s">
        <v>137</v>
      </c>
      <c r="C28" s="157"/>
      <c r="G28" s="117"/>
      <c r="L28" s="115"/>
      <c r="M28" s="92"/>
      <c r="N28" s="117"/>
    </row>
    <row r="29" s="105" customFormat="true" ht="42" hidden="false" customHeight="true" outlineLevel="0" collapsed="false">
      <c r="A29" s="117"/>
      <c r="B29" s="211" t="s">
        <v>138</v>
      </c>
      <c r="C29" s="211"/>
      <c r="D29" s="211"/>
      <c r="E29" s="211"/>
      <c r="G29" s="117"/>
      <c r="L29" s="115"/>
      <c r="M29" s="92"/>
      <c r="N29" s="117"/>
    </row>
    <row r="30" s="5" customFormat="true" ht="6.75" hidden="false" customHeight="true" outlineLevel="0" collapsed="false">
      <c r="B30" s="103"/>
      <c r="C30" s="140"/>
      <c r="D30" s="140"/>
      <c r="E30" s="212"/>
      <c r="F30" s="156"/>
    </row>
    <row r="31" s="5" customFormat="true" ht="15" hidden="false" customHeight="false" outlineLevel="0" collapsed="false">
      <c r="B31" s="210" t="s">
        <v>139</v>
      </c>
      <c r="C31" s="140"/>
      <c r="D31" s="140"/>
      <c r="E31" s="212"/>
      <c r="F31" s="156"/>
    </row>
    <row r="32" s="5" customFormat="true" ht="33" hidden="false" customHeight="true" outlineLevel="0" collapsed="false">
      <c r="B32" s="213" t="s">
        <v>140</v>
      </c>
      <c r="C32" s="213"/>
      <c r="D32" s="213"/>
      <c r="E32" s="213"/>
      <c r="F32" s="156"/>
    </row>
    <row r="33" s="5" customFormat="true" ht="15" hidden="false" customHeight="false" outlineLevel="0" collapsed="false">
      <c r="B33" s="10"/>
      <c r="C33" s="88"/>
      <c r="D33" s="10"/>
      <c r="E33" s="165"/>
      <c r="F33" s="177"/>
    </row>
    <row r="34" s="5" customFormat="true" ht="15" hidden="false" customHeight="false" outlineLevel="0" collapsed="false">
      <c r="C34" s="160"/>
      <c r="E34" s="161"/>
      <c r="F34" s="177"/>
    </row>
    <row r="35" s="5" customFormat="true" ht="15" hidden="false" customHeight="false" outlineLevel="0" collapsed="false">
      <c r="C35" s="160"/>
      <c r="E35" s="161"/>
      <c r="F35" s="177"/>
    </row>
    <row r="36" s="5" customFormat="true" ht="15" hidden="false" customHeight="false" outlineLevel="0" collapsed="false">
      <c r="C36" s="160"/>
      <c r="E36" s="161"/>
      <c r="F36" s="177"/>
    </row>
    <row r="37" s="5" customFormat="true" ht="15" hidden="false" customHeight="false" outlineLevel="0" collapsed="false">
      <c r="C37" s="160"/>
      <c r="E37" s="161"/>
      <c r="F37" s="177"/>
    </row>
    <row r="38" s="5" customFormat="true" ht="15" hidden="false" customHeight="false" outlineLevel="0" collapsed="false">
      <c r="C38" s="160"/>
      <c r="E38" s="161"/>
      <c r="F38" s="177"/>
    </row>
    <row r="39" s="5" customFormat="true" ht="15" hidden="false" customHeight="false" outlineLevel="0" collapsed="false">
      <c r="C39" s="160"/>
      <c r="E39" s="161"/>
      <c r="F39" s="177"/>
    </row>
    <row r="40" s="5" customFormat="true" ht="15" hidden="false" customHeight="false" outlineLevel="0" collapsed="false">
      <c r="C40" s="160"/>
      <c r="E40" s="161"/>
      <c r="F40" s="177"/>
    </row>
    <row r="41" s="5" customFormat="true" ht="15" hidden="false" customHeight="false" outlineLevel="0" collapsed="false">
      <c r="C41" s="160"/>
      <c r="E41" s="161"/>
      <c r="F41" s="177"/>
    </row>
    <row r="42" s="5" customFormat="true" ht="15" hidden="false" customHeight="false" outlineLevel="0" collapsed="false">
      <c r="C42" s="160"/>
      <c r="E42" s="161"/>
      <c r="F42" s="177"/>
    </row>
    <row r="43" s="5" customFormat="true" ht="15" hidden="false" customHeight="false" outlineLevel="0" collapsed="false">
      <c r="C43" s="160"/>
      <c r="E43" s="161"/>
      <c r="F43" s="177"/>
    </row>
    <row r="44" s="5" customFormat="true" ht="15" hidden="false" customHeight="false" outlineLevel="0" collapsed="false">
      <c r="C44" s="160"/>
      <c r="E44" s="161"/>
      <c r="F44" s="177"/>
    </row>
    <row r="45" s="5" customFormat="true" ht="15" hidden="false" customHeight="false" outlineLevel="0" collapsed="false">
      <c r="C45" s="160"/>
      <c r="E45" s="161"/>
      <c r="F45" s="177"/>
    </row>
    <row r="46" s="5" customFormat="true" ht="15" hidden="false" customHeight="false" outlineLevel="0" collapsed="false">
      <c r="C46" s="160"/>
      <c r="E46" s="161"/>
      <c r="F46" s="177"/>
    </row>
    <row r="47" s="5" customFormat="true" ht="15" hidden="false" customHeight="false" outlineLevel="0" collapsed="false">
      <c r="C47" s="160"/>
      <c r="E47" s="161"/>
      <c r="F47" s="177"/>
    </row>
    <row r="48" s="5" customFormat="true" ht="15" hidden="false" customHeight="false" outlineLevel="0" collapsed="false">
      <c r="C48" s="160"/>
      <c r="E48" s="161"/>
      <c r="F48" s="177"/>
    </row>
    <row r="49" s="5" customFormat="true" ht="15" hidden="false" customHeight="false" outlineLevel="0" collapsed="false">
      <c r="C49" s="160"/>
      <c r="E49" s="161"/>
      <c r="F49" s="177"/>
    </row>
    <row r="50" s="5" customFormat="true" ht="15" hidden="false" customHeight="false" outlineLevel="0" collapsed="false">
      <c r="C50" s="160"/>
      <c r="E50" s="161"/>
      <c r="F50" s="177"/>
    </row>
    <row r="51" s="5" customFormat="true" ht="15" hidden="false" customHeight="false" outlineLevel="0" collapsed="false">
      <c r="C51" s="160"/>
      <c r="E51" s="161"/>
      <c r="F51" s="177"/>
    </row>
    <row r="52" s="5" customFormat="true" ht="15" hidden="false" customHeight="false" outlineLevel="0" collapsed="false">
      <c r="C52" s="160"/>
      <c r="E52" s="161"/>
      <c r="F52" s="177"/>
    </row>
    <row r="53" s="5" customFormat="true" ht="15" hidden="false" customHeight="false" outlineLevel="0" collapsed="false">
      <c r="C53" s="160"/>
      <c r="E53" s="161"/>
      <c r="F53" s="177"/>
    </row>
    <row r="54" s="5" customFormat="true" ht="15" hidden="false" customHeight="false" outlineLevel="0" collapsed="false">
      <c r="C54" s="160"/>
      <c r="E54" s="161"/>
      <c r="F54" s="177"/>
    </row>
    <row r="55" s="5" customFormat="true" ht="15" hidden="false" customHeight="false" outlineLevel="0" collapsed="false">
      <c r="C55" s="160"/>
      <c r="E55" s="161"/>
      <c r="F55" s="177"/>
    </row>
    <row r="56" s="5" customFormat="true" ht="15" hidden="false" customHeight="false" outlineLevel="0" collapsed="false">
      <c r="C56" s="160"/>
      <c r="E56" s="161"/>
      <c r="F56" s="177"/>
    </row>
    <row r="57" s="5" customFormat="true" ht="15" hidden="false" customHeight="false" outlineLevel="0" collapsed="false">
      <c r="C57" s="160"/>
      <c r="E57" s="161"/>
      <c r="F57" s="177"/>
    </row>
    <row r="58" s="5" customFormat="true" ht="15" hidden="false" customHeight="false" outlineLevel="0" collapsed="false">
      <c r="C58" s="160"/>
      <c r="E58" s="161"/>
      <c r="F58" s="177"/>
    </row>
    <row r="59" s="5" customFormat="true" ht="15" hidden="false" customHeight="false" outlineLevel="0" collapsed="false">
      <c r="C59" s="160"/>
      <c r="E59" s="161"/>
      <c r="F59" s="177"/>
    </row>
    <row r="60" s="5" customFormat="true" ht="15" hidden="false" customHeight="false" outlineLevel="0" collapsed="false">
      <c r="C60" s="160"/>
      <c r="E60" s="161"/>
      <c r="F60" s="177"/>
    </row>
    <row r="61" s="5" customFormat="true" ht="15" hidden="false" customHeight="false" outlineLevel="0" collapsed="false">
      <c r="C61" s="160"/>
      <c r="E61" s="161"/>
      <c r="F61" s="177"/>
    </row>
    <row r="62" s="5" customFormat="true" ht="15" hidden="false" customHeight="false" outlineLevel="0" collapsed="false">
      <c r="C62" s="160"/>
      <c r="E62" s="161"/>
      <c r="F62" s="177"/>
    </row>
    <row r="63" s="5" customFormat="true" ht="15" hidden="false" customHeight="false" outlineLevel="0" collapsed="false">
      <c r="C63" s="160"/>
      <c r="E63" s="161"/>
      <c r="F63" s="177"/>
    </row>
    <row r="64" s="5" customFormat="true" ht="15" hidden="false" customHeight="false" outlineLevel="0" collapsed="false">
      <c r="C64" s="160"/>
      <c r="E64" s="161"/>
      <c r="F64" s="177"/>
    </row>
  </sheetData>
  <sheetProtection algorithmName="SHA-512" hashValue="Bet3+rdQleuxT2BvXsjtp33TkIFqHuusbfQ1lGMmML7+dpNOI219IY4iKitEr/m9huC2ueLFLlp6KvwSmvLOtg==" saltValue="cELlJtQwNFB8T7NDdxl4AQ==" spinCount="100000" sheet="true" selectLockedCells="true"/>
  <mergeCells count="2">
    <mergeCell ref="B29:E29"/>
    <mergeCell ref="B32:E32"/>
  </mergeCells>
  <dataValidations count="1">
    <dataValidation allowBlank="true" errorStyle="stop" operator="between" showDropDown="false" showErrorMessage="true" showInputMessage="true" sqref="C18" type="list">
      <formula1>Tabelle2!$B$4:$B$28</formula1>
      <formula2>0</formula2>
    </dataValidation>
  </dataValidations>
  <hyperlinks>
    <hyperlink ref="B28" r:id="rId1" display="Beiblatt Gebäudesanierung"/>
    <hyperlink ref="B31" r:id="rId2" display="Beiblatt kommunales Fassadenprogramm"/>
  </hyperlinks>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T6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38" activeCellId="0" sqref="B38"/>
    </sheetView>
  </sheetViews>
  <sheetFormatPr defaultColWidth="10.6796875" defaultRowHeight="15" zeroHeight="false" outlineLevelRow="0" outlineLevelCol="0"/>
  <cols>
    <col collapsed="false" customWidth="true" hidden="false" outlineLevel="0" max="1" min="1" style="5" width="2.71"/>
    <col collapsed="false" customWidth="true" hidden="false" outlineLevel="0" max="2" min="2" style="5" width="80.71"/>
    <col collapsed="false" customWidth="true" hidden="false" outlineLevel="0" max="3" min="3" style="160" width="59.71"/>
    <col collapsed="false" customWidth="true" hidden="false" outlineLevel="0" max="4" min="4" style="5" width="12.71"/>
    <col collapsed="false" customWidth="true" hidden="false" outlineLevel="0" max="5" min="5" style="199" width="9.71"/>
    <col collapsed="false" customWidth="true" hidden="false" outlineLevel="0" max="6" min="6" style="5" width="12.15"/>
    <col collapsed="false" customWidth="true" hidden="false" outlineLevel="0" max="7" min="7" style="5" width="35.85"/>
    <col collapsed="false" customWidth="true" hidden="false" outlineLevel="0" max="14" min="8" style="5" width="13.29"/>
  </cols>
  <sheetData>
    <row r="1" s="5" customFormat="true" ht="6.75" hidden="false" customHeight="true" outlineLevel="0" collapsed="false">
      <c r="C1" s="160"/>
      <c r="E1" s="199"/>
    </row>
    <row r="2" s="5" customFormat="true" ht="15.75" hidden="false" customHeight="true" outlineLevel="0" collapsed="false">
      <c r="B2" s="196" t="s">
        <v>141</v>
      </c>
      <c r="C2" s="160"/>
      <c r="E2" s="199"/>
    </row>
    <row r="3" s="5" customFormat="true" ht="15.75" hidden="false" customHeight="true" outlineLevel="0" collapsed="false">
      <c r="B3" s="94"/>
      <c r="C3" s="162"/>
      <c r="D3" s="163"/>
      <c r="E3" s="199"/>
    </row>
    <row r="4" s="10" customFormat="true" ht="13.5" hidden="false" customHeight="true" outlineLevel="0" collapsed="false">
      <c r="B4" s="97" t="s">
        <v>142</v>
      </c>
      <c r="C4" s="88"/>
      <c r="E4" s="116"/>
      <c r="F4" s="93"/>
      <c r="G4" s="93"/>
      <c r="J4" s="93"/>
      <c r="K4" s="93"/>
    </row>
    <row r="5" s="5" customFormat="true" ht="13.5" hidden="false" customHeight="true" outlineLevel="0" collapsed="false">
      <c r="B5" s="37" t="s">
        <v>143</v>
      </c>
      <c r="E5" s="122"/>
    </row>
    <row r="6" s="5" customFormat="true" ht="6.75" hidden="false" customHeight="true" outlineLevel="0" collapsed="false">
      <c r="B6" s="37"/>
      <c r="E6" s="122"/>
    </row>
    <row r="7" s="5" customFormat="true" ht="13.5" hidden="false" customHeight="true" outlineLevel="0" collapsed="false">
      <c r="B7" s="40" t="s">
        <v>122</v>
      </c>
      <c r="C7" s="124"/>
      <c r="D7" s="125"/>
      <c r="E7" s="117"/>
      <c r="F7" s="192"/>
    </row>
    <row r="8" s="5" customFormat="true" ht="6.75" hidden="false" customHeight="true" outlineLevel="0" collapsed="false">
      <c r="B8" s="214"/>
      <c r="E8" s="122"/>
    </row>
    <row r="9" s="5" customFormat="true" ht="13.5" hidden="false" customHeight="true" outlineLevel="0" collapsed="false">
      <c r="B9" s="132" t="s">
        <v>123</v>
      </c>
      <c r="C9" s="200"/>
      <c r="E9" s="122"/>
    </row>
    <row r="10" s="5" customFormat="true" ht="13.5" hidden="false" customHeight="true" outlineLevel="0" collapsed="false">
      <c r="B10" s="202" t="s">
        <v>124</v>
      </c>
      <c r="C10" s="203"/>
      <c r="E10" s="122"/>
    </row>
    <row r="11" s="5" customFormat="true" ht="6.75" hidden="false" customHeight="true" outlineLevel="0" collapsed="false">
      <c r="B11" s="215"/>
      <c r="C11" s="215"/>
      <c r="D11" s="215"/>
      <c r="E11" s="216"/>
      <c r="F11" s="215"/>
      <c r="G11" s="215"/>
    </row>
    <row r="12" s="10" customFormat="true" ht="13.5" hidden="false" customHeight="true" outlineLevel="0" collapsed="false">
      <c r="A12" s="123"/>
      <c r="B12" s="40" t="s">
        <v>144</v>
      </c>
      <c r="C12" s="124"/>
      <c r="D12" s="190"/>
      <c r="E12" s="129"/>
      <c r="F12" s="126"/>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row>
    <row r="13" s="10" customFormat="true" ht="13.5" hidden="false" customHeight="true" outlineLevel="0" collapsed="false">
      <c r="A13" s="123"/>
      <c r="B13" s="123"/>
      <c r="C13" s="130"/>
      <c r="D13" s="123"/>
      <c r="E13" s="129"/>
      <c r="F13" s="126"/>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row>
    <row r="14" s="10" customFormat="true" ht="13.5" hidden="false" customHeight="true" outlineLevel="0" collapsed="false">
      <c r="A14" s="123"/>
      <c r="B14" s="132" t="s">
        <v>145</v>
      </c>
      <c r="C14" s="152" t="s">
        <v>146</v>
      </c>
      <c r="D14" s="117"/>
      <c r="E14" s="129"/>
      <c r="F14" s="126"/>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row>
    <row r="15" s="10" customFormat="true" ht="13.5" hidden="false" customHeight="true" outlineLevel="0" collapsed="false">
      <c r="A15" s="123"/>
      <c r="B15" s="132" t="s">
        <v>131</v>
      </c>
      <c r="C15" s="204" t="n">
        <f aca="false">IF(C14="Wärme aus KWK, gebäudeintegriert o. gebäudenah","berechnen nach DIN V 18599-9: 2018-09",SUM(IF(C14="Heizöl",Tabelle2!C4,0),IF(C14="Erdgas",Tabelle2!C5,0),IF(C14="Flüssiggas",Tabelle2!C6,0),IF(C14="Steinkohle",Tabelle2!C7,0),IF(C14="Braunkohle",Tabelle2!C8,0),IF(C14="Biogas",Tabelle2!C9,0),IF(C14="Biogas gebäudenah erzeugt",Tabelle2!C10,0),IF(C14="Biogenes Flüssiggas",Tabelle2!C11,0),IF(C14="Bioöl",Tabelle2!C12,0),IF(C14="Bioöl, gebäudenah erzeugt",Tabelle2!C13,0),IF(C14="Holz",Tabelle2!C14,0),IF(C14="Strom netzbezogen",Tabelle2!C15,0),IF(C14="Strom gebäudenah erzeugt (aus Photovoltaik oder Windkraft)",Tabelle2!C16,0),IF(C14="Strom Verdrängungsstrommix",Tabelle2!C17,0),IF(C14="Erdwärme, Geothermie, Solarthermie, Umgebungswärme",Tabelle2!C18,0),IF(C14="Erdkälte, Umgebungskälte",Tabelle2!C19,0),IF(C14="Abwärme aus Prozessen",Tabelle2!C20,0),IF(C14="Wärme aus Verbrennung von Siedlungsabfällen",Tabelle2!C22,0),IF(C14="Nah-/Fernwärme aus KWK - Brennstoff: Stein-/Braunkohle",Tabelle2!C23,0),IF(C14="Nah-/Fernwärme aus KWK - Gasförmige + flüssige Brennstoffe",Tabelle2!C24,0),IF(C14="Nah-/Fernwärme aus KWK - Erneuerbarer Brennstoff",Tabelle2!C25,0),IF(C14="Nah-/Fernwärme aus Heizwerken - Brennstoff: Stein-/Braunkohle",Tabelle2!C26,0),IF(C14="Nah-/Fernwärme aus Heizwerken - Gasförmige + flüssige Brennstoffe",Tabelle2!C27,0),IF(C14="Nah-/Fernwärme aus Heizwerken - Erneuerbarer Brennstoff",Tabelle2!C28,0)))</f>
        <v>310</v>
      </c>
      <c r="D15" s="117"/>
      <c r="E15" s="129"/>
      <c r="F15" s="126"/>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row>
    <row r="16" s="10" customFormat="true" ht="13.5" hidden="false" customHeight="true" outlineLevel="0" collapsed="false">
      <c r="A16" s="123"/>
      <c r="B16" s="132"/>
      <c r="C16" s="105"/>
      <c r="D16" s="117"/>
      <c r="E16" s="129"/>
      <c r="F16" s="126"/>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row>
    <row r="17" s="10" customFormat="true" ht="13.5" hidden="false" customHeight="true" outlineLevel="0" collapsed="false">
      <c r="A17" s="123"/>
      <c r="B17" s="206" t="s">
        <v>147</v>
      </c>
      <c r="C17" s="112"/>
      <c r="D17" s="117"/>
      <c r="E17" s="129"/>
      <c r="F17" s="126"/>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row>
    <row r="18" s="10" customFormat="true" ht="13.5" hidden="false" customHeight="true" outlineLevel="0" collapsed="false">
      <c r="A18" s="123"/>
      <c r="B18" s="207" t="s">
        <v>148</v>
      </c>
      <c r="C18" s="208"/>
      <c r="D18" s="113"/>
      <c r="E18" s="129"/>
      <c r="F18" s="217"/>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row>
    <row r="19" s="10" customFormat="true" ht="6.75" hidden="false" customHeight="true" outlineLevel="0" collapsed="false">
      <c r="A19" s="123"/>
      <c r="B19" s="207"/>
      <c r="C19" s="205"/>
      <c r="D19" s="113"/>
      <c r="E19" s="129"/>
      <c r="F19" s="126"/>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row>
    <row r="20" s="10" customFormat="true" ht="13.5" hidden="false" customHeight="true" outlineLevel="0" collapsed="false">
      <c r="A20" s="123"/>
      <c r="B20" s="40" t="s">
        <v>149</v>
      </c>
      <c r="C20" s="124"/>
      <c r="D20" s="190"/>
      <c r="E20" s="129"/>
      <c r="F20" s="126"/>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row>
    <row r="21" s="10" customFormat="true" ht="6.75" hidden="false" customHeight="true" outlineLevel="0" collapsed="false">
      <c r="A21" s="123"/>
      <c r="B21" s="132"/>
      <c r="C21" s="105"/>
      <c r="D21" s="117"/>
      <c r="E21" s="129"/>
      <c r="F21" s="126"/>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row>
    <row r="22" s="10" customFormat="true" ht="13.5" hidden="false" customHeight="true" outlineLevel="0" collapsed="false">
      <c r="A22" s="123"/>
      <c r="B22" s="132" t="s">
        <v>150</v>
      </c>
      <c r="C22" s="152" t="s">
        <v>146</v>
      </c>
      <c r="D22" s="117"/>
      <c r="E22" s="129"/>
      <c r="F22" s="126"/>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row>
    <row r="23" s="10" customFormat="true" ht="13.5" hidden="false" customHeight="true" outlineLevel="0" collapsed="false">
      <c r="A23" s="123"/>
      <c r="B23" s="132" t="s">
        <v>131</v>
      </c>
      <c r="C23" s="204" t="n">
        <f aca="false">IF(C22="Wärme aus KWK, gebäudeintegriert o. gebäudenah","berechnen nach DIN V 18599-9: 2018-09",SUM(IF(C22="Heizöl",Tabelle2!C4,0),IF(C22="Erdgas",Tabelle2!C5,0),IF(C22="Flüssiggas",Tabelle2!C6,0),IF(C22="Steinkohle",Tabelle2!C7,0),IF(C22="Braunkohle",Tabelle2!C8,0),IF(C22="Biogas",Tabelle2!C9,0),IF(C22="Biogas gebäudenah erzeugt",Tabelle2!C10,0),IF(C22="Biogenes Flüssiggas",Tabelle2!C11,0),IF(C22="Bioöl",Tabelle2!C12,0),IF(C22="Bioöl, gebäudenah erzeugt",Tabelle2!C13,0),IF(C22="Holz",Tabelle2!C14,0),IF(C22="Strom netzbezogen",Tabelle2!C15,0),IF(C22="Strom gebäudenah erzeugt (aus Photovoltaik oder Windkraft)",Tabelle2!C16,0),IF(C22="Strom Verdrängungsstrommix",Tabelle2!C17,0),IF(C22="Erdwärme, Geothermie, Solarthermie, Umgebungswärme",Tabelle2!C18,0),IF(C22="Erdkälte, Umgebungskälte",Tabelle2!C19,0),IF(C22="Abwärme aus Prozessen",Tabelle2!C20,0),IF(C22="Wärme aus Verbrennung von Siedlungsabfällen",Tabelle2!C22,0),IF(C22="Nah-/Fernwärme aus KWK - Brennstoff: Stein-/Braunkohle",Tabelle2!C23,0),IF(C22="Nah-/Fernwärme aus KWK - Gasförmige + flüssige Brennstoffe",Tabelle2!C24,0),IF(C22="Nah-/Fernwärme aus KWK - Erneuerbarer Brennstoff",Tabelle2!C25,0),IF(C22="Nah-/Fernwärme aus Heizwerken - Brennstoff: Stein-/Braunkohle",Tabelle2!C26,0),IF(C22="Nah-/Fernwärme aus Heizwerken - Gasförmige + flüssige Brennstoffe",Tabelle2!C27,0),IF(C22="Nah-/Fernwärme aus Heizwerken - Erneuerbarer Brennstoff",Tabelle2!C28,0)))</f>
        <v>310</v>
      </c>
      <c r="D23" s="117"/>
      <c r="E23" s="105"/>
      <c r="F23" s="126"/>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row>
    <row r="24" s="10" customFormat="true" ht="13.5" hidden="false" customHeight="true" outlineLevel="0" collapsed="false">
      <c r="A24" s="123"/>
      <c r="B24" s="132"/>
      <c r="C24" s="105"/>
      <c r="D24" s="117"/>
      <c r="E24" s="105"/>
      <c r="F24" s="126"/>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row>
    <row r="25" s="10" customFormat="true" ht="13.5" hidden="false" customHeight="true" outlineLevel="0" collapsed="false">
      <c r="A25" s="123"/>
      <c r="B25" s="206" t="s">
        <v>147</v>
      </c>
      <c r="C25" s="112"/>
      <c r="D25" s="117"/>
      <c r="E25" s="129"/>
      <c r="F25" s="126"/>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row>
    <row r="26" s="10" customFormat="true" ht="13.5" hidden="false" customHeight="true" outlineLevel="0" collapsed="false">
      <c r="A26" s="123"/>
      <c r="B26" s="207" t="s">
        <v>148</v>
      </c>
      <c r="C26" s="208"/>
      <c r="D26" s="113"/>
      <c r="E26" s="129"/>
      <c r="F26" s="126"/>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row>
    <row r="27" s="10" customFormat="true" ht="6.75" hidden="false" customHeight="true" outlineLevel="0" collapsed="false">
      <c r="A27" s="123"/>
      <c r="B27" s="207"/>
      <c r="C27" s="205"/>
      <c r="D27" s="113"/>
      <c r="E27" s="129"/>
      <c r="F27" s="126"/>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row>
    <row r="28" s="10" customFormat="true" ht="13.5" hidden="false" customHeight="true" outlineLevel="0" collapsed="false">
      <c r="A28" s="123"/>
      <c r="B28" s="40" t="s">
        <v>151</v>
      </c>
      <c r="C28" s="124"/>
      <c r="D28" s="190"/>
      <c r="E28" s="129"/>
      <c r="F28" s="126"/>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row>
    <row r="29" s="10" customFormat="true" ht="6.75" hidden="false" customHeight="true" outlineLevel="0" collapsed="false">
      <c r="A29" s="123"/>
      <c r="B29" s="132"/>
      <c r="C29" s="123"/>
      <c r="D29" s="117"/>
      <c r="E29" s="105"/>
      <c r="F29" s="126"/>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row>
    <row r="30" s="10" customFormat="true" ht="13.5" hidden="false" customHeight="true" outlineLevel="0" collapsed="false">
      <c r="A30" s="123"/>
      <c r="B30" s="10" t="s">
        <v>152</v>
      </c>
      <c r="C30" s="218"/>
      <c r="D30" s="10" t="s">
        <v>78</v>
      </c>
      <c r="E30" s="105"/>
      <c r="F30" s="126"/>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row>
    <row r="31" s="10" customFormat="true" ht="13.5" hidden="false" customHeight="true" outlineLevel="0" collapsed="false">
      <c r="A31" s="123"/>
      <c r="B31" s="105"/>
      <c r="C31" s="115"/>
      <c r="E31" s="105"/>
      <c r="F31" s="126"/>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row>
    <row r="32" s="10" customFormat="true" ht="13.5" hidden="false" customHeight="true" outlineLevel="0" collapsed="false">
      <c r="A32" s="123"/>
      <c r="B32" s="10" t="s">
        <v>153</v>
      </c>
      <c r="C32" s="135" t="n">
        <f aca="false">(SUM(IF(C14="Heizöl",C15,0),IF(C14="Erdgas",C15,0),IF(C14="Flüssiggas",C15,0),IF(C14="Steinkohle",C15,0),IF(C14="Braunkohle",C15,0),IF(C14="Biogas",C15,0),IF(C14="Biogas gebäudenah erzeugt",C15,0),IF(C14="Biogenes Flüssiggas",C15,0),IF(C14="Bioöl",C15,0),IF(C14="Bioöl, gebäudenah erzeugt",C15,0),IF(C14="Holz",C15,0),IF(C14="Strom netzbezogen",C15,0),IF(C14="Strom gebäudenah erzeugt (aus Photovoltaik oder Windkraft)",C15,0),IF(C14="Strom Verdrängungsstrommix",C15,0),IF(C14="Erdwärme, Geothermie, Solarthermie, Umgebungswärme",C15,0),IF(C14="Erdkälte, Umgebungskälte",C15,0),IF(C14="Abwärme aus Prozessen",C15,0),IF(C14="Wärme aus KWK, gebäudeintegriert o. gebäudenah",C18,0),IF(C14="Wärme aus Verbrennung von Siedlungsabfällen",C15,0),IF(C14="Nah-/Fernwärme aus KWK - Brennstoff: Stein-/Braunkohle",C15,0),IF(C14="Nah-/Fernwärme aus KWK - Gasförmige + flüssige Brennstoffe",C15,0),IF(C14="Nah-/Fernwärme aus KWK - Erneuerbarer Brennstoff",C15,0),IF(C14="Nah-/Fernwärme aus Heizwerken - Brennstoff: Stein-/Braunkohle",C15,0),IF(C14="Nah-/Fernwärme aus Heizwerken - Gasförmige + flüssige Brennstoffe",C15,0),IF(C14="Nah-/Fernwärme aus Heizwerken - Erneuerbarer Brennstoff",C15,0))*C30)/1000000</f>
        <v>0</v>
      </c>
      <c r="D32" s="89" t="s">
        <v>135</v>
      </c>
      <c r="E32" s="105"/>
      <c r="F32" s="126"/>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row>
    <row r="33" s="10" customFormat="true" ht="13.5" hidden="false" customHeight="true" outlineLevel="0" collapsed="false">
      <c r="A33" s="123"/>
      <c r="B33" s="10" t="s">
        <v>154</v>
      </c>
      <c r="C33" s="135" t="n">
        <f aca="false">(SUM(IF(C22="Heizöl",C23,0),IF(C22="Erdgas",C23,0),IF(C22="Flüssiggas",C23,0),IF(C22="Steinkohle",C23,0),IF(C22="Braunkohle",C23,0),IF(C22="Biogas",C23,0),IF(C22="Biogas gebäudenah erzeugt",C23,0),IF(C22="Biogenes Flüssiggas",C23,0),IF(C22="Bioöl",C23,0),IF(C22="Bioöl, gebäudenah erzeugt",C23,0),IF(C22="Holz",C23,0),IF(C22="Strom netzbezogen",C23,0),IF(C22="Strom gebäudenah erzeugt (aus Photovoltaik oder Windkraft)",C23,0),IF(C22="Strom Verdrängungsstrommix",C23,0),IF(C22="Erdwärme, Geothermie, Solarthermie, Umgebungswärme",C23,0),IF(C22="Erdkälte, Umgebungskälte",C23,0),IF(C22="Abwärme aus Prozessen",C23,0),IF(C22="Wärme aus KWK, gebäudeintegriert o. gebäudenah",C26,0),IF(C22="Wärme aus Verbrennung von Siedlungsabfällen",C23,0),IF(C22="Nah-/Fernwärme aus KWK - Brennstoff: Stein-/Braunkohle",C23,0),IF(C22="Nah-/Fernwärme aus KWK - Gasförmige + flüssige Brennstoffe",C23,0),IF(C22="Nah-/Fernwärme aus KWK - Erneuerbarer Brennstoff",C23,0),IF(C22="Nah-/Fernwärme aus Heizwerken - Brennstoff: Stein-/Braunkohle",C23,0),IF(C22="Nah-/Fernwärme aus Heizwerken - Gasförmige + flüssige Brennstoffe",C23,0),IF(C22="Nah-/Fernwärme aus Heizwerken - Erneuerbarer Brennstoff",C23,0))*C30)/1000000</f>
        <v>0</v>
      </c>
      <c r="D33" s="89" t="s">
        <v>135</v>
      </c>
      <c r="E33" s="105"/>
      <c r="F33" s="126"/>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row>
    <row r="34" s="5" customFormat="true" ht="13.5" hidden="false" customHeight="true" outlineLevel="0" collapsed="false">
      <c r="B34" s="10" t="s">
        <v>134</v>
      </c>
      <c r="C34" s="209" t="n">
        <f aca="false">C32-C33</f>
        <v>0</v>
      </c>
      <c r="D34" s="89" t="s">
        <v>135</v>
      </c>
      <c r="E34" s="199"/>
    </row>
    <row r="35" s="5" customFormat="true" ht="6.75" hidden="false" customHeight="true" outlineLevel="0" collapsed="false">
      <c r="C35" s="160"/>
      <c r="E35" s="199"/>
    </row>
    <row r="36" s="5" customFormat="true" ht="15" hidden="false" customHeight="false" outlineLevel="0" collapsed="false">
      <c r="B36" s="40" t="s">
        <v>155</v>
      </c>
      <c r="C36" s="124"/>
      <c r="D36" s="190"/>
      <c r="E36" s="191"/>
    </row>
    <row r="37" s="5" customFormat="true" ht="6.75" hidden="false" customHeight="true" outlineLevel="0" collapsed="false">
      <c r="B37" s="105"/>
      <c r="C37" s="157"/>
      <c r="D37" s="105"/>
      <c r="E37" s="105"/>
    </row>
    <row r="38" s="5" customFormat="true" ht="15" hidden="false" customHeight="false" outlineLevel="0" collapsed="false">
      <c r="B38" s="210" t="s">
        <v>137</v>
      </c>
      <c r="C38" s="157"/>
      <c r="D38" s="105"/>
      <c r="E38" s="105"/>
    </row>
    <row r="39" s="1" customFormat="true" ht="43.5" hidden="false" customHeight="true" outlineLevel="0" collapsed="false">
      <c r="B39" s="211" t="s">
        <v>156</v>
      </c>
      <c r="C39" s="211"/>
      <c r="D39" s="211"/>
      <c r="E39" s="211"/>
    </row>
    <row r="40" s="5" customFormat="true" ht="15" hidden="false" customHeight="false" outlineLevel="0" collapsed="false">
      <c r="B40" s="10"/>
      <c r="C40" s="88"/>
      <c r="D40" s="10"/>
      <c r="E40" s="116"/>
    </row>
    <row r="41" s="5" customFormat="true" ht="15" hidden="false" customHeight="false" outlineLevel="0" collapsed="false">
      <c r="C41" s="160"/>
      <c r="E41" s="199"/>
    </row>
    <row r="42" s="5" customFormat="true" ht="15" hidden="false" customHeight="false" outlineLevel="0" collapsed="false">
      <c r="C42" s="160"/>
      <c r="E42" s="199"/>
    </row>
    <row r="43" s="5" customFormat="true" ht="15" hidden="false" customHeight="false" outlineLevel="0" collapsed="false">
      <c r="C43" s="160"/>
      <c r="E43" s="199"/>
    </row>
    <row r="44" s="5" customFormat="true" ht="15" hidden="false" customHeight="false" outlineLevel="0" collapsed="false">
      <c r="C44" s="160"/>
      <c r="E44" s="199"/>
    </row>
    <row r="45" s="5" customFormat="true" ht="15" hidden="false" customHeight="false" outlineLevel="0" collapsed="false">
      <c r="C45" s="160"/>
      <c r="E45" s="199"/>
    </row>
    <row r="46" s="5" customFormat="true" ht="15" hidden="false" customHeight="false" outlineLevel="0" collapsed="false">
      <c r="C46" s="160"/>
      <c r="E46" s="199"/>
    </row>
    <row r="47" s="5" customFormat="true" ht="15" hidden="false" customHeight="false" outlineLevel="0" collapsed="false">
      <c r="C47" s="160"/>
      <c r="E47" s="199"/>
    </row>
    <row r="48" s="5" customFormat="true" ht="15" hidden="false" customHeight="false" outlineLevel="0" collapsed="false">
      <c r="C48" s="160"/>
      <c r="E48" s="199"/>
    </row>
    <row r="49" s="5" customFormat="true" ht="15" hidden="false" customHeight="false" outlineLevel="0" collapsed="false">
      <c r="C49" s="160"/>
      <c r="E49" s="199"/>
    </row>
    <row r="50" s="5" customFormat="true" ht="15" hidden="false" customHeight="false" outlineLevel="0" collapsed="false">
      <c r="C50" s="160"/>
      <c r="E50" s="199"/>
    </row>
    <row r="51" s="5" customFormat="true" ht="15" hidden="false" customHeight="false" outlineLevel="0" collapsed="false">
      <c r="C51" s="160"/>
      <c r="E51" s="199"/>
    </row>
    <row r="52" s="5" customFormat="true" ht="15" hidden="false" customHeight="false" outlineLevel="0" collapsed="false">
      <c r="C52" s="160"/>
      <c r="E52" s="199"/>
    </row>
    <row r="53" s="5" customFormat="true" ht="15" hidden="false" customHeight="false" outlineLevel="0" collapsed="false">
      <c r="C53" s="160"/>
      <c r="E53" s="199"/>
    </row>
    <row r="54" s="5" customFormat="true" ht="15" hidden="false" customHeight="false" outlineLevel="0" collapsed="false">
      <c r="C54" s="160"/>
      <c r="E54" s="199"/>
    </row>
    <row r="55" s="5" customFormat="true" ht="15" hidden="false" customHeight="false" outlineLevel="0" collapsed="false">
      <c r="C55" s="160"/>
      <c r="E55" s="199"/>
    </row>
    <row r="56" s="5" customFormat="true" ht="15" hidden="false" customHeight="false" outlineLevel="0" collapsed="false">
      <c r="C56" s="160"/>
      <c r="E56" s="199"/>
    </row>
    <row r="57" s="5" customFormat="true" ht="15" hidden="false" customHeight="false" outlineLevel="0" collapsed="false">
      <c r="C57" s="160"/>
      <c r="E57" s="199"/>
    </row>
    <row r="58" s="5" customFormat="true" ht="15" hidden="false" customHeight="false" outlineLevel="0" collapsed="false">
      <c r="C58" s="160"/>
      <c r="E58" s="199"/>
    </row>
    <row r="59" s="5" customFormat="true" ht="15" hidden="false" customHeight="false" outlineLevel="0" collapsed="false">
      <c r="C59" s="160"/>
      <c r="E59" s="199"/>
    </row>
    <row r="60" s="5" customFormat="true" ht="15" hidden="false" customHeight="false" outlineLevel="0" collapsed="false">
      <c r="C60" s="160"/>
      <c r="E60" s="199"/>
    </row>
    <row r="61" s="5" customFormat="true" ht="15" hidden="false" customHeight="false" outlineLevel="0" collapsed="false">
      <c r="C61" s="160"/>
      <c r="E61" s="199"/>
    </row>
    <row r="62" s="5" customFormat="true" ht="15" hidden="false" customHeight="false" outlineLevel="0" collapsed="false">
      <c r="C62" s="160"/>
      <c r="E62" s="199"/>
    </row>
    <row r="63" s="5" customFormat="true" ht="15" hidden="false" customHeight="false" outlineLevel="0" collapsed="false">
      <c r="C63" s="160"/>
      <c r="E63" s="199"/>
    </row>
    <row r="64" s="5" customFormat="true" ht="15" hidden="false" customHeight="false" outlineLevel="0" collapsed="false">
      <c r="C64" s="160"/>
      <c r="E64" s="199"/>
    </row>
    <row r="65" s="5" customFormat="true" ht="15" hidden="false" customHeight="false" outlineLevel="0" collapsed="false">
      <c r="C65" s="160"/>
      <c r="E65" s="199"/>
    </row>
  </sheetData>
  <sheetProtection algorithmName="SHA-512" hashValue="UUtgGh0Uwl3H1GiN2YbD2CvVStfRV0Ub06Kx72NMqSzdApms+TagQaJfSDvEEK6PzCuGC81Oep4hQfyp1hzbRw==" saltValue="xP1A73sIcyOjuDUsIQ/p8g==" spinCount="100000" sheet="true" selectLockedCells="true"/>
  <mergeCells count="1">
    <mergeCell ref="B39:E39"/>
  </mergeCells>
  <dataValidations count="1">
    <dataValidation allowBlank="true" errorStyle="stop" operator="between" showDropDown="false" showErrorMessage="true" showInputMessage="true" sqref="C14 C22" type="list">
      <formula1>Tabelle2!$B$4:$B$28</formula1>
      <formula2>0</formula2>
    </dataValidation>
  </dataValidations>
  <hyperlinks>
    <hyperlink ref="B38" r:id="rId1" display="Beiblatt Gebäudesanierung"/>
  </hyperlinks>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Collabora_Office/24.04.16.3$Linux_X86_64 LibreOffice_project/ae99f321b23f413e27415acdb7d57cdf5d5ac8e5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2016-11-24T09:21:10Z</dcterms:created>
  <dc:creator>lützkendorf</dc:creator>
  <dc:description/>
  <dc:language>de-DE</dc:language>
  <cp:lastModifiedBy>Schneider Florian</cp:lastModifiedBy>
  <cp:lastPrinted>2017-11-27T09:26:24Z</cp:lastPrinted>
  <dcterms:modified xsi:type="dcterms:W3CDTF">2026-07-02T07:04:33Z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